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segocr-my.sharepoint.com/personal/rmartinez_tse_go_cr/Documents/Documentos/TELETRABAJO/2026/PAPA/"/>
    </mc:Choice>
  </mc:AlternateContent>
  <xr:revisionPtr revIDLastSave="3701" documentId="13_ncr:1_{B81C5FA2-90BD-4DE9-A41D-3BF2630F0CA7}" xr6:coauthVersionLast="47" xr6:coauthVersionMax="47" xr10:uidLastSave="{CC353D18-32F6-4063-AB75-73D5BFE79D27}"/>
  <bookViews>
    <workbookView xWindow="-120" yWindow="-120" windowWidth="20730" windowHeight="11160" xr2:uid="{00000000-000D-0000-FFFF-FFFF00000000}"/>
  </bookViews>
  <sheets>
    <sheet name="INFORME DE EJECUCIÓN" sheetId="18" r:id="rId1"/>
  </sheets>
  <definedNames>
    <definedName name="_xlnm._FilterDatabase" localSheetId="0" hidden="1">'INFORME DE EJECUCIÓN'!$B$1:$M$778</definedName>
    <definedName name="_xlnm.Print_Area" localSheetId="0">'INFORME DE EJECUCIÓN'!$B$1:$M$4</definedName>
    <definedName name="Z_6F2B8E8E_AF7B_4B03_A355_580BDC908E13_.wvu.Cols" localSheetId="0" hidden="1">'INFORME DE EJECUCIÓN'!#REF!,'INFORME DE EJECUCIÓN'!#REF!</definedName>
    <definedName name="Z_6F2B8E8E_AF7B_4B03_A355_580BDC908E13_.wvu.FilterData" localSheetId="0" hidden="1">'INFORME DE EJECUCIÓN'!$B$1:$M$4</definedName>
    <definedName name="Z_AE7727EF_6512_43FE_8F11_8DF2E240EE16_.wvu.Cols" localSheetId="0" hidden="1">'INFORME DE EJECUCIÓN'!#REF!,'INFORME DE EJECUCIÓN'!#REF!,'INFORME DE EJECUCIÓN'!#REF!</definedName>
    <definedName name="Z_AE7727EF_6512_43FE_8F11_8DF2E240EE16_.wvu.FilterData" localSheetId="0" hidden="1">'INFORME DE EJECUCIÓN'!$B$1:$M$4</definedName>
  </definedNames>
  <calcPr calcId="191029"/>
  <customWorkbookViews>
    <customWorkbookView name="Mario Rodolfo Villalobos Garcia - Vista personalizada" guid="{AE7727EF-6512-43FE-8F11-8DF2E240EE16}" mergeInterval="0" personalView="1" maximized="1" xWindow="-8" yWindow="-8" windowWidth="1936" windowHeight="1056" tabRatio="881" activeSheetId="9"/>
    <customWorkbookView name="Randall Martínez Alpízar - Vista personalizada" guid="{6F2B8E8E-AF7B-4B03-A355-580BDC908E13}" mergeInterval="0" personalView="1" maximized="1" xWindow="-8" yWindow="-8" windowWidth="1936" windowHeight="1056" tabRatio="88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1" i="18" l="1"/>
  <c r="H618" i="18"/>
  <c r="H577" i="18"/>
  <c r="H568" i="18"/>
  <c r="H537" i="18"/>
  <c r="H519" i="18"/>
  <c r="H517" i="18"/>
  <c r="H468" i="18"/>
  <c r="H433" i="18"/>
  <c r="H421" i="18"/>
  <c r="H357" i="18"/>
  <c r="H345" i="18"/>
  <c r="H314" i="18"/>
  <c r="H312" i="18"/>
  <c r="H309" i="18"/>
  <c r="H286" i="18"/>
  <c r="H277" i="18"/>
  <c r="H273" i="18"/>
  <c r="H271" i="18"/>
  <c r="H269" i="18"/>
  <c r="H268" i="18"/>
  <c r="H266" i="18"/>
  <c r="H239" i="18"/>
  <c r="H229" i="18"/>
  <c r="H228" i="18"/>
  <c r="H225" i="18"/>
  <c r="H203" i="18"/>
  <c r="H140" i="18"/>
  <c r="H134" i="18"/>
  <c r="H89" i="18"/>
  <c r="H88" i="18"/>
  <c r="H63" i="18"/>
  <c r="F424" i="18"/>
  <c r="E286" i="18"/>
  <c r="G681" i="18"/>
  <c r="G618" i="18"/>
  <c r="G577" i="18"/>
  <c r="G568" i="18"/>
  <c r="G537" i="18"/>
  <c r="G519" i="18"/>
  <c r="G517" i="18"/>
  <c r="G468" i="18"/>
  <c r="G433" i="18"/>
  <c r="G421" i="18"/>
  <c r="G357" i="18"/>
  <c r="G345" i="18"/>
  <c r="G314" i="18"/>
  <c r="G312" i="18"/>
  <c r="G309" i="18"/>
  <c r="G286" i="18"/>
  <c r="G277" i="18"/>
  <c r="G273" i="18"/>
  <c r="G271" i="18"/>
  <c r="G269" i="18"/>
  <c r="G268" i="18"/>
  <c r="G266" i="18"/>
  <c r="G239" i="18"/>
  <c r="G229" i="18"/>
  <c r="G228" i="18"/>
  <c r="G203" i="18"/>
  <c r="G140" i="18"/>
  <c r="G134" i="18"/>
  <c r="G89" i="18"/>
  <c r="G88" i="18"/>
  <c r="G63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DA17DD-0B8C-485D-A2E1-02FE517C9ABA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<sst xmlns="http://schemas.openxmlformats.org/spreadsheetml/2006/main" count="2845" uniqueCount="906">
  <si>
    <t>ELABORACIÓN</t>
  </si>
  <si>
    <t>COMPLETADO</t>
  </si>
  <si>
    <t>ANULADA</t>
  </si>
  <si>
    <t>SUELLEN DÍAS</t>
  </si>
  <si>
    <t>RANDALL MARTÍNEZ</t>
  </si>
  <si>
    <t>JOSÉ GUILLERMO AFARO</t>
  </si>
  <si>
    <t>n.°</t>
  </si>
  <si>
    <t>Dependencia requirente</t>
  </si>
  <si>
    <t xml:space="preserve">Cantidad </t>
  </si>
  <si>
    <t>Costo unitario</t>
  </si>
  <si>
    <t>Total aprobado</t>
  </si>
  <si>
    <t>Estado</t>
  </si>
  <si>
    <t>Número de solicitud de contratación</t>
  </si>
  <si>
    <t>Ingrasador</t>
  </si>
  <si>
    <t>Descripción del objeto</t>
  </si>
  <si>
    <t>Código PAPA</t>
  </si>
  <si>
    <t>n.° Trámite</t>
  </si>
  <si>
    <t>Estado de la línea</t>
  </si>
  <si>
    <t>A-01</t>
  </si>
  <si>
    <t>A-02</t>
  </si>
  <si>
    <t>A-03</t>
  </si>
  <si>
    <t>A-04</t>
  </si>
  <si>
    <t>A-05</t>
  </si>
  <si>
    <t>A-06</t>
  </si>
  <si>
    <t>A-07</t>
  </si>
  <si>
    <t>A-08</t>
  </si>
  <si>
    <t>A-09</t>
  </si>
  <si>
    <t>DIRECCIÓN GENERAL DEL REGISTRO ELECTORAL Y FINANCIAMIENTO DE PARTIDOS POLÍTICOS</t>
  </si>
  <si>
    <t>DEPARTAMENTO DE PROGRAMAS ELECTORALES</t>
  </si>
  <si>
    <t>ARCHIVO DEL REGISTRO CIVIL</t>
  </si>
  <si>
    <t>SECCIÓN DE INFRAESTRUCTURA TECNOLÓGICA</t>
  </si>
  <si>
    <t>SECCIÓN DE SERVICIO AL CLIENTE DE TECNOLOGÍAS DE INFORMACIÓN</t>
  </si>
  <si>
    <t>DEPARTAMENTO DE COMUNICACIÓN Y RELACIONES PÚBLICAS</t>
  </si>
  <si>
    <t>PAUTA INFORMATIVAS- MEDIOS MASIVOS (COM, DPE, STSE, IFED)</t>
  </si>
  <si>
    <t>PAUTA EN MEDIOS MASIVOS (TV,  RADIO, DIGITAL)</t>
  </si>
  <si>
    <t>INSTITUTO DE FORMACIÓN Y ESTUDIOS EN DEMOCRACIA</t>
  </si>
  <si>
    <t>SECCIÓN DE PERSONALIZACIÓN Y DISTRIBUCIÓN DE DOCUMENTOS DE IDENTIDAD</t>
  </si>
  <si>
    <t>IMPRESIÓN CÓDIGO ELECTORAL ESTUDIANTIL Y SU REGLAMENTO</t>
  </si>
  <si>
    <t>SECCIÓN DE INGENIERÍA Y ARQUITECTURA</t>
  </si>
  <si>
    <t>DIRECCIÓN EJECUTIVA</t>
  </si>
  <si>
    <t>SECCIÓN DE RIESGOS Y SEGURIDAD DE LA INFORMACIÓN</t>
  </si>
  <si>
    <t>DEPARTAMENTO DE FINANCIAMIENTO DE PARTIDOS POLÍTICOS</t>
  </si>
  <si>
    <t>ARCHIVO CENTRAL</t>
  </si>
  <si>
    <t>DIRECCIÓN GENERAL DEL REGISTRO CIVIL</t>
  </si>
  <si>
    <t>COMISIÓN DE ÉTICA Y VALORES DEL TSE</t>
  </si>
  <si>
    <t>SECCIÓN DE INGENIERÍA DE SOFTWARE</t>
  </si>
  <si>
    <t>CONTRALORÍA ELECTORAL</t>
  </si>
  <si>
    <t>PENETRANTE WD-40</t>
  </si>
  <si>
    <t>BLOQUEADOR SOLAR (FILTRO SFP #60)</t>
  </si>
  <si>
    <t>ALCOHOL EN GEL 250ML</t>
  </si>
  <si>
    <t>EUGENOL LIQUIDO (FRASCO DE 120 ML)</t>
  </si>
  <si>
    <t>EPINEFRINA</t>
  </si>
  <si>
    <t>BICARBONATO PARA PROFILAXIS SOBRE DE 15G SIMILAR A PROPHY MATE NSK</t>
  </si>
  <si>
    <t>ALCOHOL  PURO 95°</t>
  </si>
  <si>
    <t>SECRETARÍA GENERAL DEL TSE</t>
  </si>
  <si>
    <t>HERBICIDA A BASE DE FENOXI</t>
  </si>
  <si>
    <t>SPLITER HDMI 4x1</t>
  </si>
  <si>
    <t>CABLE HDMI (10 METROS)</t>
  </si>
  <si>
    <t>CABLE HDMI 1.80M</t>
  </si>
  <si>
    <t>LAMPARA DE EMERGENCIA</t>
  </si>
  <si>
    <t>CONECTOR MACHO RJ 45 (CONECTOR RJ45 CAT 5E)</t>
  </si>
  <si>
    <t>ADAPTADOR DE HDMI A VGA</t>
  </si>
  <si>
    <t>DISPOSITIVO DE OTP (ONE-TIME-PASSWORD)</t>
  </si>
  <si>
    <t>ARCHIVO DEL TSE</t>
  </si>
  <si>
    <t>HUB USB</t>
  </si>
  <si>
    <t>FIBRA PARA ORILLADORA</t>
  </si>
  <si>
    <t>CEPILLO DE ACERO</t>
  </si>
  <si>
    <t>BROCA DE 1/8 PULG PARA METAL</t>
  </si>
  <si>
    <t>ORILLERO (INCLUYE PALO DE ALUMINIO)</t>
  </si>
  <si>
    <t>TENAZA DE CORTE 11</t>
  </si>
  <si>
    <t>LIMA ENDODONCIA (SISTEMA DE LIMAS ROTATORIO  PROTAPER O HY FLEX)</t>
  </si>
  <si>
    <t>ALICATE UNIVERSAL</t>
  </si>
  <si>
    <t>BROCHA DE 1 1/2 (3.81 CM)</t>
  </si>
  <si>
    <t>PALA</t>
  </si>
  <si>
    <t>ESCALERA METÁLICA 3 PELDAÑOS</t>
  </si>
  <si>
    <t>CENTRO DE DOCUMENTACIÓN IFED</t>
  </si>
  <si>
    <t>CUCHILLA PARA PLOTTER, 45 GRADOS</t>
  </si>
  <si>
    <t>CINTA DE RELOJ MARCADOR COMPUMATIC MP-550</t>
  </si>
  <si>
    <t>CINTA TRANSPARENTE PARA EMPAQUE (ANCHA)</t>
  </si>
  <si>
    <t>CINTA DOBLE CONTACTO</t>
  </si>
  <si>
    <t>SECCIÓN DE DOCUMENTOS DE IDENTIDAD</t>
  </si>
  <si>
    <t>HILO PARA USO DENTAL TIPO REGULAR</t>
  </si>
  <si>
    <t>PASTA  ABRILLANTADORA PARA PULIDO DE RESINA DE 5 G SIMILAR A PRISMA GLOSS DE DENTSPLY</t>
  </si>
  <si>
    <t>SENSORES PARA SISTEMA DE RX DIGITALES  #2</t>
  </si>
  <si>
    <t>SOBRES PARA ESTERILIZAR CON AUTOSELLADO</t>
  </si>
  <si>
    <t>RESINA VITALESCENSE COLOR A ESCOGER EN EL MOMENTO DE NECESIDAD)</t>
  </si>
  <si>
    <t>CUÑAS DE MADERA (CAJAS DE 200 UD)</t>
  </si>
  <si>
    <t>MASCARILLA FACIAL DESECHABLE NO TOXICA (CAJA 50 UNIDADES)</t>
  </si>
  <si>
    <t>RESINA FLUIDA PURPLE (PERMAFLOW)</t>
  </si>
  <si>
    <t>MASCARILLA DESECHABLE FILTRO N-95</t>
  </si>
  <si>
    <t>CEMENTO METAPEX</t>
  </si>
  <si>
    <t>GUANTES DESECHABLES USO MEDICO</t>
  </si>
  <si>
    <t>HILO RETRACTOR 4-0</t>
  </si>
  <si>
    <t>JERINGA DESECHABLES 5 CC</t>
  </si>
  <si>
    <t>BROCAS TRANSMETAL (PARA CORTE DE METAL)</t>
  </si>
  <si>
    <t>BROCA PARA OPERATORIA</t>
  </si>
  <si>
    <t>BROCAS PARA ACABADO Y PULIDO DE FORMA DE PUNTAS Y COPAS SIMILAR A ENHANCE</t>
  </si>
  <si>
    <t>CEMENTO DE RESINA DUAL</t>
  </si>
  <si>
    <t>PAPEL ARTICULAR EN TIRAS Y EN HERRADURA</t>
  </si>
  <si>
    <t>PAPEL OPALINA TAMAÑO CARTA (RESMA)</t>
  </si>
  <si>
    <t>ROLLOS PARA ETIQUETADORA BRADDY</t>
  </si>
  <si>
    <t>BANNER CON ESLOGAN Y LOGO TSE</t>
  </si>
  <si>
    <t>CAMISA TIPO POLO DR-IFIT</t>
  </si>
  <si>
    <t>MANTEL DE TELA COLOR BLANCO</t>
  </si>
  <si>
    <t>CUBREMANTEL (SIN LOGO)</t>
  </si>
  <si>
    <t>SALVEQUE  (BOLSO TIPO MOCHILA)</t>
  </si>
  <si>
    <t>GABACHA EMPLEADO TSE</t>
  </si>
  <si>
    <t>ALFOMBRA DE HULE ANTIDESLIZANTE PARA OFICINAS REGIONALES</t>
  </si>
  <si>
    <t>BOTAS DE HULE ALTAS</t>
  </si>
  <si>
    <t>BANDERA DE COSTA RICA EN TELA (PLAZA DE LA LIBERTAD ELECTORAL)</t>
  </si>
  <si>
    <t>CUERDA DE NYLON PARA MAQUINA ORILLADORA</t>
  </si>
  <si>
    <t>CHALECO DISTINTIVO</t>
  </si>
  <si>
    <t>BOLSAS SECAS</t>
  </si>
  <si>
    <t>DESINFECTANTE EN AEROSOL 538 GRAMOS SIMILAR A LYSOL, DIMETHIL BENZYL</t>
  </si>
  <si>
    <t>BASURERO CON RUEDAS</t>
  </si>
  <si>
    <t>CERA LIQUIDA PARA MUEBLES DE MADERA</t>
  </si>
  <si>
    <t>GUANTES DE LATEX TALLAS VARIAS (ARCHIVO REGISTRO CIVIL)</t>
  </si>
  <si>
    <t>GUANTES DE HULE TIPO DOMESTICO</t>
  </si>
  <si>
    <t>PAÑO DE MICROFIBRA</t>
  </si>
  <si>
    <t>CERA PARA LUSTRAR CARROS</t>
  </si>
  <si>
    <t>ABRILLANTADOR LIQUIDO CON DISPARADOR (NAIS)</t>
  </si>
  <si>
    <t>LIQUIDO PARA LIMPIAR VIDRIOS</t>
  </si>
  <si>
    <t>DESENGRASANTE PARA LLANTAS</t>
  </si>
  <si>
    <t>ZAPATOS DE SEGURIDAD MUJER</t>
  </si>
  <si>
    <t>FOCO O LINTERNA DE MANO LED RECARGABLE</t>
  </si>
  <si>
    <t>ZAPATOS DE SEGURIDAD (UNISEX)</t>
  </si>
  <si>
    <t>CASCO PARA MOTOCICLETA</t>
  </si>
  <si>
    <t>GUANTES PROTECTORES PARA MOTOCICLISTA</t>
  </si>
  <si>
    <t>RODILLERA</t>
  </si>
  <si>
    <t>CODERA</t>
  </si>
  <si>
    <t>FUNDAS (HOLSTER) PARA PISTOLA 9X19MM</t>
  </si>
  <si>
    <t>CINTA REFLECTORA PARA MOTOCICLISTA</t>
  </si>
  <si>
    <t>BOTELLA DE POLIPROPILENO CON DISPENSADOR SPRAY</t>
  </si>
  <si>
    <t>CEMENTO DE CONTACTO (PEGAMENTO)</t>
  </si>
  <si>
    <t>SACO DE TULA</t>
  </si>
  <si>
    <t>HIDROLAVADORA</t>
  </si>
  <si>
    <t>WINCHE</t>
  </si>
  <si>
    <t>DEPARTAMENTO CIVIL</t>
  </si>
  <si>
    <t>MESA PLEGABLE (183X75)</t>
  </si>
  <si>
    <t>ARCHIVO PARA DOCUMENTOS</t>
  </si>
  <si>
    <t>VENTILADOR TIPO TORRE</t>
  </si>
  <si>
    <t>SILLA DE ESPERA DE METAL CON BRAZOS</t>
  </si>
  <si>
    <t>SILLA DE ESPERA SIN BRAZOS</t>
  </si>
  <si>
    <t>SILLA TIPO CAJERO</t>
  </si>
  <si>
    <t>MOBILIARIO MODULAR PARA SEDE REGIONALES</t>
  </si>
  <si>
    <t>DEPARTAMENTO DE TECNOLOGÍAS DE INFORMACIÓN Y COMUNICACIONES</t>
  </si>
  <si>
    <t>PAD DE FIRMAS</t>
  </si>
  <si>
    <t>LECTOR DE HUELLAS DECADACTILAR</t>
  </si>
  <si>
    <t>SILLA DE RUEDAS</t>
  </si>
  <si>
    <t>PIZARRA DE CORCHO (80X120)</t>
  </si>
  <si>
    <t>LOCKER CON ALDABA DE 12 COMPARTIMENTOS</t>
  </si>
  <si>
    <t>PISTOLA CALIBRE 9X19 MM</t>
  </si>
  <si>
    <t>HORNO DE MICROONDAS</t>
  </si>
  <si>
    <t>DESHUMIFICADOR MEDIANO</t>
  </si>
  <si>
    <t>HORNO DE MICROONDAS INDUSTRIAL</t>
  </si>
  <si>
    <t>COFFE MAKER</t>
  </si>
  <si>
    <t>LICENCIA ADOBE ACROBAT PRO</t>
  </si>
  <si>
    <t>LICENCIA DE ESCUCHA SOCIAL</t>
  </si>
  <si>
    <t>PENDIENTE</t>
  </si>
  <si>
    <t>EN TRAMITE</t>
  </si>
  <si>
    <t>BLOCKS DE NOTAS CON IDENTIDAD GRAFICA DEL IFED</t>
  </si>
  <si>
    <t>FORMULARIO DE HECHOS CIVILES</t>
  </si>
  <si>
    <t>MANTENIMIENTO DESTRUCTORA DE PAPEL SECURIO B35</t>
  </si>
  <si>
    <t>SERVICIO DE MANTENIMIENTO PREVENTIVO DE ELEVADOR DE 2 POSTES, 4 TONELADAS</t>
  </si>
  <si>
    <t>POLARIZADO PARA FLOTILLA VEHICULAR</t>
  </si>
  <si>
    <t xml:space="preserve">MANTENIMIENTO DE SISTEMA DE EXTRACCIÓN EN SODA INSTITUCIONAL </t>
  </si>
  <si>
    <t>REPELENTE CONTRA MOSQUITOS</t>
  </si>
  <si>
    <t>ESPEJO MEDIANO</t>
  </si>
  <si>
    <t>ESCALERA DE ABRIR, SIETE PELDAÑOS, ALUMINIO</t>
  </si>
  <si>
    <t>BASE PARA CORTAR AUTO CICATRIZANTE</t>
  </si>
  <si>
    <t>HILO DE SEDA PARA SUTURAS</t>
  </si>
  <si>
    <t>MASCARILLA PARA NEBULIZADOR</t>
  </si>
  <si>
    <t>FRANELA COLOR BLANCO</t>
  </si>
  <si>
    <t>GABACHA MANGA LARGA (DOCOMA)</t>
  </si>
  <si>
    <t>JACKET IMPERMEABLE DE NYLON</t>
  </si>
  <si>
    <t>MANGA PROTECTORA PARA RAYOS UV CON LOGO DEL TSE</t>
  </si>
  <si>
    <t>SABANA DESCARTABLE PARA CAMILLA</t>
  </si>
  <si>
    <t>UNIFORME PARA BODEGA DE EMPAQUE (3 CAMISAS Y 3 PANTALONES)</t>
  </si>
  <si>
    <t>TIROS (BALAS) CALIBRE 12MM</t>
  </si>
  <si>
    <t>TIROS (BALAS) CALIBRE 223/556</t>
  </si>
  <si>
    <t>ASTA PARA BANDERA</t>
  </si>
  <si>
    <t>PAD DE ALCOHOL</t>
  </si>
  <si>
    <t>PRENSA CON BROCHE PARA GAFETE O CARNE</t>
  </si>
  <si>
    <t>ESCRITORIO DE METAL DE 03 GAVETAS (TIPO SECRETARIA)</t>
  </si>
  <si>
    <t>MESA DE COMEDOR CON 4 SILLAS</t>
  </si>
  <si>
    <t>MESA PLEGABLE 122 X 61</t>
  </si>
  <si>
    <t>SILLA DE METAL TIPO PUPITRE</t>
  </si>
  <si>
    <t>CAJA FUERTE DE SEGURIDAD GRANDE</t>
  </si>
  <si>
    <t>PISTOLA DE BOLAS DE GAS PIMIENTA</t>
  </si>
  <si>
    <t>ARRENDAMIENTO DE EQUIPO DE COMPUTO DE ESCRITORIO  (DESKTOP)</t>
  </si>
  <si>
    <t>SERVICIO DE ALQUILER DE ESCÁNER DE ALTO VOLUMEN A COLOR (50.000 PAGINAS POR DIA)</t>
  </si>
  <si>
    <t>SERVICIO DE ALQUILER DE ESCÁNER SIN CAMA PLANA, CON ALIMENTADOR AUTOMÁTICO</t>
  </si>
  <si>
    <t>SERVICIO DE ALQUILER DE IMPRESORA PLOTTER</t>
  </si>
  <si>
    <t>SERVICIO DE ALQUILER DE SWITCH DE 48 PUERTOS</t>
  </si>
  <si>
    <t>SERVICIO DE ALQUILER DE FIREWALL ENRUTADOR PARA OFICINA REGIONAL</t>
  </si>
  <si>
    <t>CONVENIO CON CORREOS DE COSTA RICA</t>
  </si>
  <si>
    <t>CONTRATO CON RACSA TELECOMUNICACIONES</t>
  </si>
  <si>
    <t>MIGRACIÓN DE SERVICIOS DE TELECOMUNICACIONES AMPARADOS A LA RESOLUCIÓN 2864-P-2004 INSTITUTO COSTARRICENSE DE ELECTRICIDAD</t>
  </si>
  <si>
    <t>CARTEL PRODUCTOS DE APOYO</t>
  </si>
  <si>
    <t>SERVICIO DE HOSPEDAJE PARA SERVIDORES WEB EN LA NUBE</t>
  </si>
  <si>
    <t>CONTRATO DE SEGURIDAD OFICINAS REGIONALES (32 REGIONALES)</t>
  </si>
  <si>
    <t>POLARIZADO DE VIDRIOS</t>
  </si>
  <si>
    <t>SERVICIO MONITOREO DE PAUTA (ARTICULO 11 LEY DE RADIO)</t>
  </si>
  <si>
    <t>MANTENIMIENTO PREVENTIVO Y CORRECTIVO DE AGUAS PARA TORRE DE ENFRIAMIENTO</t>
  </si>
  <si>
    <t>CONTRATO PARA EL SERVICIO DE MANTENIMIENTO PREVENTIVO DE DESTRUCTORAS DE DOCUMENTOS</t>
  </si>
  <si>
    <t>MANTENIMIENTO DE IMPRESORAS TIM</t>
  </si>
  <si>
    <t>INSECTICIDA EN AEROSOL</t>
  </si>
  <si>
    <t>BOTELLA CON AGUA DE 600 ML</t>
  </si>
  <si>
    <t>BURBUJA CON ALIMENTOS Y BEBIDA (IFED)</t>
  </si>
  <si>
    <t>GALLETAS</t>
  </si>
  <si>
    <t>REFRESCOS TETRA BRICK</t>
  </si>
  <si>
    <t>TE DE MANZANILLA</t>
  </si>
  <si>
    <t>TE NEGRO</t>
  </si>
  <si>
    <t>ADAPTADOR DE CORRIENTE REGULABLE</t>
  </si>
  <si>
    <t>CABLE COAXIAL DE 75 OHMS PARA VIDEO DIGITAL</t>
  </si>
  <si>
    <t>CABLE HDMI (15 METROS)</t>
  </si>
  <si>
    <t>CABLE PARA AUDIO DE 1/8 CONECTOR MACHO PLUG 3,5 MM A DOBLE RCA</t>
  </si>
  <si>
    <t>CABLE PARA MICRÓFONO XLR DE 8 METROS</t>
  </si>
  <si>
    <t>DISCO DURO EXTERNO DE ESTADO SOLIDO DE 4TB</t>
  </si>
  <si>
    <t>DISCO DURO SSD M.2 NVME DE 1TB</t>
  </si>
  <si>
    <t>ESLINGAS DE NYLON PARA CARGA</t>
  </si>
  <si>
    <t>ESTABILIZADOR DE VIDEO PARA CELULAR</t>
  </si>
  <si>
    <t>BRAZALETE PAPEL TIVEK</t>
  </si>
  <si>
    <t>LIBRO ESPECIALIZADO ELECTORAL - DOCTRINA (CDOC-UNITARIO)</t>
  </si>
  <si>
    <t>BOTAS DE SEGURIDAD PARA MOTORIZADO</t>
  </si>
  <si>
    <t>CAPA IMPERMEABLE TRES PIEZAS PVC 0.40 MM</t>
  </si>
  <si>
    <t>JACKET PARA MOTOCICLISTA</t>
  </si>
  <si>
    <t>PANTALONES DE ARMI TIPO FATIGA COLOR AZUL</t>
  </si>
  <si>
    <t>SACO PARA DORMIR</t>
  </si>
  <si>
    <t>TOLDO</t>
  </si>
  <si>
    <t>UNIFORME PARA EDECANES (DIFERENTE COLOR)</t>
  </si>
  <si>
    <t>KIT DE OLLA</t>
  </si>
  <si>
    <t>PANTALLA LED PARA MURO DE VIDEO (AUDITORIO INSTITUCIONAL)</t>
  </si>
  <si>
    <t>SISTEMA DE VIDEO VIGILANCIA CCTV</t>
  </si>
  <si>
    <t>AIRE ACONDICIONADO (COMPRA E INSTALACIÓN)</t>
  </si>
  <si>
    <t>AIRE ACONDICIONADO PORTÁTIL</t>
  </si>
  <si>
    <t>AIRE ACONDICIONADO TIPO CASSETTE 3 TONELADAS (COMPRA E INSTALACIÓN)</t>
  </si>
  <si>
    <t>SISTEMA DE AIRE ACONDICIONADO</t>
  </si>
  <si>
    <t>SISTEMA DE AIRE ACONDICIONADO PARA OFICINAS REGIONALES</t>
  </si>
  <si>
    <t>VENTILADOR DE PIE</t>
  </si>
  <si>
    <t>ADAPTADOR DE USB C 3.1 A SSD NVME M.2</t>
  </si>
  <si>
    <t>LICENCIA BRICSCAD PLATINUM V22</t>
  </si>
  <si>
    <t>LICENCIA DE PROGRAMA SKETCHUP</t>
  </si>
  <si>
    <t>DEPARTAMENTO DE COORDINACIÓN DE SERVICIOS REGIONALES</t>
  </si>
  <si>
    <t>SECCIÓN DE SERVICIOS GENERALES</t>
  </si>
  <si>
    <t>OFICINA DE COMUNICACIÓN ORGANIZACIONAL</t>
  </si>
  <si>
    <t>DEPARTAMENTO DE CONTADURÍA</t>
  </si>
  <si>
    <t>DEPARTAMENTO DE RECURSOS HUMANOS</t>
  </si>
  <si>
    <t>DEPARTAMENTO DE PROVEEDURÍA</t>
  </si>
  <si>
    <t>OFICINA DE SEGURIDAD INTEGRAL</t>
  </si>
  <si>
    <t>ADJUDICADO</t>
  </si>
  <si>
    <t>INFRUCTUOSO</t>
  </si>
  <si>
    <t>A-10</t>
  </si>
  <si>
    <t>A-11</t>
  </si>
  <si>
    <t>A-12</t>
  </si>
  <si>
    <t>A-13</t>
  </si>
  <si>
    <t>A-14</t>
  </si>
  <si>
    <t>A-15</t>
  </si>
  <si>
    <t>A-16</t>
  </si>
  <si>
    <t>REVISTAS DE DERECHO ELECTORAL 39</t>
  </si>
  <si>
    <t>REVISTAS DE DERECHO ELECTORAL 40</t>
  </si>
  <si>
    <t>SISTEMA ELECTORAL COSTARRICENSE: DICCIONARIO DE CONCEPTOS CLAVES 3 EDICIÓN</t>
  </si>
  <si>
    <t>AUDITORÍA INTERNA</t>
  </si>
  <si>
    <t>NO APLICA</t>
  </si>
  <si>
    <t>ALQUILER DE OR JICARAL (NUEVO)</t>
  </si>
  <si>
    <t>ALQUILER DE OR TURRIALBA (NUEVO)</t>
  </si>
  <si>
    <t>SCM-DE-005</t>
  </si>
  <si>
    <t>SCM-DE-002</t>
  </si>
  <si>
    <t>SERVICIO DE ALQUILER DE ESCANER DE ALIMENTACION HORIZONTAL ALTO VOLUMEN (ADF DUPLEX SIN CAMA PLANA)</t>
  </si>
  <si>
    <t>SERVICIO DE ALQUILER DE ESCANER SIN CAMA PLANA, CON ALIMENTADOR AUTOMATICO (8 UNIDADES)</t>
  </si>
  <si>
    <t>SERVICIO DE ALQUILER DE ESCANER DE CARGA MULTIPLE (CSR-RH)</t>
  </si>
  <si>
    <t>SERVICIO DE ALQUILER DE ESCANER DE ALTO VOLUMEN A COLOR (50.000 PAGINAS POR DIA)</t>
  </si>
  <si>
    <t>LICENCIA PARA ADMINISTRACION Y BLOQUEO DE SESIONES SIMULTANEAS</t>
  </si>
  <si>
    <t>EXTENSION DE GARANTIA PARA EL HARDWARE DE LA PLATAFORMA DE IDENTIFICACION POR RADIOFRECUENCIA (RFID)</t>
  </si>
  <si>
    <t>ALQUILER DE OR SANTA CRUZ (NUEVO)</t>
  </si>
  <si>
    <t>SERVICIO DE ALQUILER DE SWITCH DE 48 PUERTOS CON MÓDULO DE APILAMIENTO PARA OFICINAS CENTRALES</t>
  </si>
  <si>
    <t>2025LY-010</t>
  </si>
  <si>
    <t>ADJUDICADO CM</t>
  </si>
  <si>
    <t>ELIMINADO</t>
  </si>
  <si>
    <t>ALQUILER DE SARAPIQUI (NUEVO)</t>
  </si>
  <si>
    <t>CONTINGENCIA HELICOPTERO</t>
  </si>
  <si>
    <t>SERVICIO DE DISPENSADORES DE AGUA</t>
  </si>
  <si>
    <t>SERVICIO DE ALQUILER DE PANTALLAS PARA LA PRESENTACION DE RESULTADOS (PTD)</t>
  </si>
  <si>
    <t>ALQUILER DE VEHICULOS</t>
  </si>
  <si>
    <t>ARRENDAMIENTO DE EQUIPO DE COMPUTO DE DESKTOP CON MONITOR TACTIL</t>
  </si>
  <si>
    <t>SERVICIO DE ALQUILER DE COMPUTADORA PORTATIL ROBUSTA (DCRP-IFED-CE)</t>
  </si>
  <si>
    <t>SERVICIO DE ALQUILER DE MICROCOMPUTADORA PORTATIL</t>
  </si>
  <si>
    <t>ALQUILER DE EDIFICIOS, LOCALES Y TERRENOS (COSTO UNITARIO 100 DOLARES)</t>
  </si>
  <si>
    <t>ALQUILER DE UN CENTRO DE DATOS ALTERNO PARA EL TSE</t>
  </si>
  <si>
    <t>ENVIO DE DOCUMENTOS DE IDENTIDAD AL EXTRANJERO</t>
  </si>
  <si>
    <t>SERVICIO DE TRASLADO DE DOCUMENTOS DE IDENTIDAD Y MERCANCIA DIVERSA - SG</t>
  </si>
  <si>
    <t>CONTRATO CON ICE (PROYECTADO PARA TRANSMISION DE DATOS)</t>
  </si>
  <si>
    <t>PLAN TELEFONICO MENSUAL 20000</t>
  </si>
  <si>
    <t>CONTRATO CON RACSA TELECOMUNICACIONES 2º RONDA</t>
  </si>
  <si>
    <t>CONTRATO CON ICE (PROYECTADO PARA TRANSMISION DE DATOS) 2º RONDA</t>
  </si>
  <si>
    <t>CONTRATO ICE-SISTEMA 1020 2º RONDA</t>
  </si>
  <si>
    <t>CONTRATO ICE-SISTEMA 1020</t>
  </si>
  <si>
    <t>SERVICIO TELEFONIA MOVIL (CONTINUIDAD)</t>
  </si>
  <si>
    <t>CONTRATO PARA EL SERVICIO DE DESTRUCCION DE MATERIALES (EN KG)</t>
  </si>
  <si>
    <t>CONTRATACION AGENCIA DE PUBLICIDAD</t>
  </si>
  <si>
    <t>PAUTA INFORMATIVAS- MEDIOS IMPRESOS  (UNITARIO ¢100.000.00)</t>
  </si>
  <si>
    <t>IMPLEMENTOS PERSONALIZADOS</t>
  </si>
  <si>
    <t>SERVICIO DE IMPRESION DE PAPELETAS 1º RONDA</t>
  </si>
  <si>
    <t>SERVICIO DE IMPRESION DEL PADRON REGISTRO Y LISTA DEFINITIVA DE ELECTORES</t>
  </si>
  <si>
    <t>PLANTILLA BRAILLE</t>
  </si>
  <si>
    <t>PLANTILLA BRAILLE 2º RONDA</t>
  </si>
  <si>
    <t>BITACORA PARA ENCARGADOS DE CENTRO DE VOTACION</t>
  </si>
  <si>
    <t>IMPRESION DE FORMULARIOS DE USO INTERNO Y OTROS (UNITARIO 100 000)</t>
  </si>
  <si>
    <t>BITACORA PARA AUXILIARES Y ENCARGADOS CONTINGENTES</t>
  </si>
  <si>
    <t>SERVICIO DE IMPRESION DE PAPELETAS 2º RONDA</t>
  </si>
  <si>
    <t>SERVICIO DE IMPRESION UV EN LAMINA PVC CON RELIEVE</t>
  </si>
  <si>
    <t>SERVICIO DE IMPRESION EN LONA PUBLICITARIA</t>
  </si>
  <si>
    <t>CARATULAS (MARGINALES)</t>
  </si>
  <si>
    <t>IMPRESION CUADERNO DE TRABAJO VOS ELEGIS</t>
  </si>
  <si>
    <t>CARATULAS (UNIDAD DE PATERNIDAD RESPONSABLE)</t>
  </si>
  <si>
    <t>CARATULAS (UNIDAD DE MAYORES DE 10 AÑOS)</t>
  </si>
  <si>
    <t>CARATULAS PARA EXPEDIENTES LEY 1155 POR RESIDENCIA (OYN)</t>
  </si>
  <si>
    <t>CARATULAS PARA EXPEDIENTES MATRIMONIO (OYN)</t>
  </si>
  <si>
    <t>CARATULAS PARA EXPEDIENTES NATURALIZACION PERSONAS INDIGENAS TRANSFRONTERIZAS (OYN)</t>
  </si>
  <si>
    <t>CALENDARIO DE PARED CON LOGOTIPO INSTITUCIONAL</t>
  </si>
  <si>
    <t>CARATULA DEVOLUCIONES EXPEDIENTES CIVILES</t>
  </si>
  <si>
    <t>IMPRESION DE MATERIAL DIDACTICO DENOMINADO PIOJITO DEL IFED</t>
  </si>
  <si>
    <t>BANNER VERTICAL</t>
  </si>
  <si>
    <t>CARATULAS PARA DEFUNCIONES</t>
  </si>
  <si>
    <t>CARATULAS INSCRIPCION MAYORES 10 AÑOS NACIDOS EN EL EXTRANJERO</t>
  </si>
  <si>
    <t>REIMPRESIÓN FASCÍCULO PROCESO ELECTORAL COSTARRICENSE- IFED-</t>
  </si>
  <si>
    <t>CENTRO DE PERSONALIZACION DE DOCUMENTOS DE IDENTIDAD (CONTINUIDAD)</t>
  </si>
  <si>
    <t>SERVICIO DE TRANSPORTE DE MATERIALES (CONTENEDORES)  SEGUNDA RONDA</t>
  </si>
  <si>
    <t>SERVICIO DE TRANSPORTE DE MATERIALES (CONTENEDORES) ELECCIONES PRESIDENCIALES</t>
  </si>
  <si>
    <t>TRANSPORTE PARA ENVIO Y RECEPCION DE MATERIAL ELECTORAL (¢1 000.000)</t>
  </si>
  <si>
    <t>SUSCRIPCION BIBLIOTECA VIRTUAL</t>
  </si>
  <si>
    <t>HERRAMIENTA PARA VALORACION PSICOSOCIAL</t>
  </si>
  <si>
    <t>SUSCRIPCION ANUAL DEL SERVICIO DE IDENTIFICADORES DE OBJETOS DIGITALES (DOI)</t>
  </si>
  <si>
    <t>RENOVACION DE SUSCRIPCION A APPLE STORE</t>
  </si>
  <si>
    <t>ANALISIS FISICO QUIMICO Y BACTERIOLOGICO DE AGUAS EN EL TSE (NUEVO)</t>
  </si>
  <si>
    <t>DISEÑO PARA LA MODERNIZACIÓN DE LA INFRAESTRUCTURA INSTITUCIONAL CON RESPECTO A LOS MEDIOS DE EGRESO-LEY 7600</t>
  </si>
  <si>
    <t>DISEÑO DE LA INFRAESTRUCTURA DE LA NUEVA OFICINA REGIONAL DE OSA</t>
  </si>
  <si>
    <t>SERVICIOS PROFESIONALES EN CIENCIAS ACTUARIALES</t>
  </si>
  <si>
    <t>SERVICIO PARA LA REVISION Y ELABORACION DEL MANUAL DE CARGOS POR COMPETENCIAS</t>
  </si>
  <si>
    <t>SERVICIO DE HORAS BAJO DEMANDA POR RECURSO ESPECIALIZADO TIC</t>
  </si>
  <si>
    <t>DIRECCIÓN GENERAL DE ESTRATEGIA TECNOLÓGICA</t>
  </si>
  <si>
    <t>HORAS DE ACOMPAÑAMIENTO SERVICE DESK</t>
  </si>
  <si>
    <t>CONTRATO DE LIMPIEZA DE 32 OFICINAS REGIONALES</t>
  </si>
  <si>
    <t>SERVICIO DE IMPRESION DE LAMINA PVC CON ESTRUCTURA METALICA</t>
  </si>
  <si>
    <t>SEGURIDAD Y VIGILANCIA OFICINAS CENTRALES PERIMETRAL</t>
  </si>
  <si>
    <t>SERVICIO DE SEGURIDAD Y VIGILANCIA ASI</t>
  </si>
  <si>
    <t>SUMINISTRO E INSTALACION DE ALFOMBRA EN SALA SESIONES DE LOS MAGISTRADOS</t>
  </si>
  <si>
    <t>SERVICIO DE DESODORIZACION, AROMATIZACION Y DESINFECCION DE BAÑOS (NUEVO)</t>
  </si>
  <si>
    <t>LIMPIEZA DE PERSIANAS</t>
  </si>
  <si>
    <t>LIMPIEZA SEDE CENTRAL</t>
  </si>
  <si>
    <t>SERVICIO DE MANTENIMIENTO DE ZONAS VERDES Y JARDINES</t>
  </si>
  <si>
    <t>SERVICIO DE TRADUCCION A LESCO (DCRP)</t>
  </si>
  <si>
    <t>TRADUCCION Y DIFUSION DE CUÑAS RADIALES EN IDIOMAS INDIGENAS</t>
  </si>
  <si>
    <t>FUMIGACION PARA OFICINAS REGIONALES (NUEVO)</t>
  </si>
  <si>
    <t>SERVICIO DE TRADUCCION A LESCO (DPE)</t>
  </si>
  <si>
    <t>SUMINISTRO E INSTALACION DE ROTULOS EN LETRAS CORPOREAS PARA OFICINAS REGIONALES</t>
  </si>
  <si>
    <t>SOLUCION DE SEGURIDAD EN LA NUBE PARA DETECCION, MONITOREO Y MITIGACION DE ATAQUES DOS/DDoS</t>
  </si>
  <si>
    <t>SERVICIO DE CERTIFICACION DE ENVIO DE MENSAJES ELECTRONICOS (R-POST)</t>
  </si>
  <si>
    <t>TIQUETE AEREO (UNITARIO ¢ 100.000)</t>
  </si>
  <si>
    <t>POLIZA DE SEGURO VIAJERO</t>
  </si>
  <si>
    <t>POLIZAS DE SEGUROS DELEGADOS Y  OBSERVADORES INTERNACIONALES</t>
  </si>
  <si>
    <t>POLIZA DE SEGURO VIAJERO (DGRE)</t>
  </si>
  <si>
    <t>SEGURO FLOTILLA VEHICULAR (VOLUNTARIO)</t>
  </si>
  <si>
    <t>CAPACITACION GESTION DEL DESEMPEÑO</t>
  </si>
  <si>
    <t>CAPACITACION BANCO DE FACILITADORES INTERNO</t>
  </si>
  <si>
    <t>CAPACITACION EN LESCO</t>
  </si>
  <si>
    <t>CAPACITACION TEMAS LEY 7600 Y ACCESIBILIDAD</t>
  </si>
  <si>
    <t>CAPACITACION COMITE CENTRAL DE EMERGENCIA</t>
  </si>
  <si>
    <t>CAPACITACION PARA  AUDITORIA</t>
  </si>
  <si>
    <t>CURSO DISPARO NIVEL INTERMEDIO</t>
  </si>
  <si>
    <t>CAPACITACION ALTA GERENCIA</t>
  </si>
  <si>
    <t>CAPACITACION INGENIERIA DE SOFTWARE</t>
  </si>
  <si>
    <t>SERVICIO DE CATERING SERVICE (UNITARIO ¢10.000)</t>
  </si>
  <si>
    <t>SERVICIO DE INSTALACION DE ELEVADOR DE CARGA (SEGUNDA RONDA)</t>
  </si>
  <si>
    <t>SERVICIO DE INSTALACION DE ELEVADOR DE CARGA (ELECCIONES PRESIDENCIALES)</t>
  </si>
  <si>
    <t xml:space="preserve">SERVICIO DE MANTENIMIENTO INTEGRAL DE LOS SISTEMAS DE PRESIÓN CONSTANTE, CUBIERTAS Y TUBERÍAS MECÁNICAS DE LA SEDE CENTRAL DEL TSE </t>
  </si>
  <si>
    <t>SERVICIO DE MANTENIMIENTO PREVENTIVO Y CORRECTIVO DE ELEVADORES MARCA SUR Y THYSSENKRUP (NUEVO)</t>
  </si>
  <si>
    <t>SERVICIO DE MANTENIMIENTO INTEGRAL DE OFICINAS REGIONALES Y TERRENOS TSE</t>
  </si>
  <si>
    <t>MODERNIZACION DE ELEVADORES</t>
  </si>
  <si>
    <t>REMODELACION DE LOS BAÑOS DE ATENCION AL PUBLICO EN SEGUNDO PISO DEL EDIFICIO PLATAFORMAS</t>
  </si>
  <si>
    <t>SISTEMA DE ALARMA CONTRA INCENDIO PARA BODEGA DEL DFPP EN LA ASI</t>
  </si>
  <si>
    <t>MANTENIMIENTO PREVENTIVO Y CORRECTIVO DE LOS ELEVADORES A, B Y C DEL EDIFICIO TORRE Y D DEL EDIFICIO ELECTORAL, MARCA SCHINDLER</t>
  </si>
  <si>
    <t>CONTRATO DE MANTENIMIENTO PARA DESTRUCTORA DE PAPEL PRIMO 2700 (AC) (NUEVO)</t>
  </si>
  <si>
    <t>MANTENIMIENTO Y CALIBRACION DE CONTADORAS DE TARJETAS</t>
  </si>
  <si>
    <t>MANTENIMIENTO A ELEVADOR ARTÍCULADO MARCA HAULOTTE INSTALADO EN EL TSE</t>
  </si>
  <si>
    <t>MANTENIMIENTO PREVENTIVO Y CORRECTIVO AL SISTEMA FOTOVOLTAICO (PANELES SOLARES) (NUEVO)</t>
  </si>
  <si>
    <t>MANTENIMIENTO PREVENTIVO Y CORRECTIVO DE EMBOZADORA (CONTINUADO)</t>
  </si>
  <si>
    <t>MANTENIMIENTO APILADOR RD 5700</t>
  </si>
  <si>
    <t>MANTENIMIENTO DE CARRETILLA HIDRAULICA</t>
  </si>
  <si>
    <t>POLARIZADO DE VIDRIOS POR METRO CUADRADO</t>
  </si>
  <si>
    <t>PREVISION PARA MANTENIMIENTO Y REPARACION DE EQUIPO AUDIOVISUAL</t>
  </si>
  <si>
    <t>MANTENIMIENTO PREVENTIVO Y CORRECTIVO PARA ARCHIVOS MOVILES</t>
  </si>
  <si>
    <t>MANTENIMIENTO PREVENTIVO Y CORRECTIVO PARA ARCHIVOS MOVILES (NUEVO CONTRATO)</t>
  </si>
  <si>
    <t>SERVICIO DE MANTENIMIENTO CERRADURA DE SEGURIDAD</t>
  </si>
  <si>
    <t>MANTENIMIENTO DE PLANTA ENFRIADORA, AIRES ACONDICIONADOS EN SEDE CENTRAL Y OFICINAS REGIONALES</t>
  </si>
  <si>
    <t>MANTENIMIENTO DE PLANTA ENFRIADORA (NUEVO)</t>
  </si>
  <si>
    <t>EXTENSION DE GARANTIA PARA UNIDAD DE ALMACENAMIENTO NIMBLE</t>
  </si>
  <si>
    <t>EXTENSION DE GARANTIA Y MANTENIMIENTO PARA HARDWARE Y SOFTWARE DEL SISTEMA DE CONTROL DE FILAS</t>
  </si>
  <si>
    <t>EXTENSION DE GARANTIA PARA FIREWALL HUAWEI USG625F</t>
  </si>
  <si>
    <t>EXTENSION DE GARANTIA PARA ENRUTADOR CISCO ISR4431</t>
  </si>
  <si>
    <t>EXTENSION DE GARANTIA PARA SWITCH CATALYST 9404R</t>
  </si>
  <si>
    <t>EXTENSION DE GARANTIA PARA EQUIPOS CHECK POINT</t>
  </si>
  <si>
    <t>MANTENIMIENTO PREVENTIVO Y EXTENSION DE GARANTIA PARA SERVIDORES DELL POWEREDGE R660</t>
  </si>
  <si>
    <t>MANTENIMIENTO PREVENTIVO Y EXTENSION DE GARANTIA PARA SOLUCION DE RESPALDOS</t>
  </si>
  <si>
    <t>SERVICIO DE MANTENIMIENTO Y GARANTIA PARA UN DISPOSITIVO HSM</t>
  </si>
  <si>
    <t>HORAS DE SOPORTE TECNICO A SISTEMA DE PLANILLAS (SISTEMA ACTUAL)</t>
  </si>
  <si>
    <t xml:space="preserve">CONTRATO MANTENIMIENTO PREVENTIVO DE SERSICI (SOFTWARE) </t>
  </si>
  <si>
    <t>MANTENIMIENTO ANUAL UPS (40 KVA) QUE RESPALDA EL EDIFICIO ELECTORAL</t>
  </si>
  <si>
    <t>MANTENIMIENTO PREVENTIVO Y CORRECTIVO DE TRES UNIDADES DE POTENCIA  ININTERRUMPIDA MARCA BLADE QUE RESPALDAN EL CENTRO DE DATOS Y EL EDIFICIO PLATAFORMAS (NUEVO)</t>
  </si>
  <si>
    <t>SERVICIO CONTINUADO DE MANTENIMIENTO DE TRES UNIDADES DE POTENCIA ININTERRUMPIDA MARCA BLADE QUE RESPALDAN EL CENTRO DE DATOS Y EL EDIFICIO PLATAFORMAS</t>
  </si>
  <si>
    <t>MANTENIMIENTO CP800 TIM Y CD800 (CONTINUADO)</t>
  </si>
  <si>
    <t>MANTENIMIENTO CP800 TIM Y CD800 (NUEVA)</t>
  </si>
  <si>
    <t>CONTRATO PARA MANTENIMIENTO DE ESCANER SCAN SNAP SV600</t>
  </si>
  <si>
    <t>MANTENIMIENTO EPOWER (CONTINUADO)</t>
  </si>
  <si>
    <t>CONTRATO PARA EL SERVICIO DE CALIBRACION DE HIGROTERMOMETROS</t>
  </si>
  <si>
    <t>MANTENIMIENTO DE ROMANA INDUSTRIAL</t>
  </si>
  <si>
    <t>SERVICIO DE MANTENIMIENTO Y PRUEBAS HIDROSTATICAS DE EXTINTORES (NUEVO)</t>
  </si>
  <si>
    <t>SERVICIO DE MANTENIMIENTO Y PRUEBAS HIDROSTATICAS DE EXTINTORES (CONTINUIDAD)</t>
  </si>
  <si>
    <t>MANTENIMIENTO OTRA MAQUINARIA Y EQUIPO</t>
  </si>
  <si>
    <t>CONTRATO CENTRO DE CUIDO</t>
  </si>
  <si>
    <t>ARTICULOS VARIOS PROG  20101  (EXCLUSIVO PROVEEDURIA)</t>
  </si>
  <si>
    <t>PROG DE MAT Y SUM (PROVEEDURIA)</t>
  </si>
  <si>
    <t>CILINDRO DE GAS PARA LAMPARA Y PLANTILLAS PORTATILES</t>
  </si>
  <si>
    <t>QUEROSENO (CANFIN)</t>
  </si>
  <si>
    <t>ARTICULOS VARIOS PROG  20102 (EXCLUSIVO PROVEEDURIA)</t>
  </si>
  <si>
    <t>SUERO FISIOLÓGICO 250ML</t>
  </si>
  <si>
    <t>ANESTESIA BENZOCAINA AL 20%, ENVASE DE 2 ONZ</t>
  </si>
  <si>
    <t>SUERO FISIOLOGICO 500 ML</t>
  </si>
  <si>
    <t>NEOMICINA CLOSTREBOL SPRAY</t>
  </si>
  <si>
    <t>BROMURO DE HIOSCINA AMPOLLA 20mg/1ml</t>
  </si>
  <si>
    <t>DICLOFENACO SODICO</t>
  </si>
  <si>
    <t>TETRACAINA CLORHIDRATO 0.5% GOTAS OFTALMICAS</t>
  </si>
  <si>
    <t>GEL LUBRICANTE USO MEDICO</t>
  </si>
  <si>
    <t>LIDOCAINA EN SPRAY</t>
  </si>
  <si>
    <t>LIDOCAINA 2%</t>
  </si>
  <si>
    <t>HIDROXIDO DE CALCIO CON BASE Y CATALIZADOR, SIMILAR A DICAL</t>
  </si>
  <si>
    <t>IONOMERO DE BASE FOTOCURABLE</t>
  </si>
  <si>
    <t>ANESTESIA AL 4% DE CARBOCAINA EN CARPULES TIPO COOK WAIT, CERTIFICACIONES FDA</t>
  </si>
  <si>
    <t>ANESTESIA AL 3% DE CARBOCAINA EN CARPULES TIPO COOK WAIT, CERTIFICACIONES FDA</t>
  </si>
  <si>
    <t>ANESTESIA AL 2% DE CARBOCAINA EN CARPULES TIPO COOK WAIT, CERTIFICACIONES FDA</t>
  </si>
  <si>
    <t>ARTICULOS VARIOS PROG  20104 (EXCLUSIVO PROVEEDURIA)</t>
  </si>
  <si>
    <t>TONER PARA IMPRESORA LEXMARK CX825 CYAN</t>
  </si>
  <si>
    <t>TONER PARA IMPRESORA LEXMARK CX825 AMARILLO</t>
  </si>
  <si>
    <t>TONER PARA IMPRESORA LEXMARK CX825 NEGRO</t>
  </si>
  <si>
    <t>TONER PARA IMPRESORA LEXMARK CX825 MAGENTA</t>
  </si>
  <si>
    <t>ARTICULOS VARIOS PROG  20199 (EXCLUSIVO PROVEEDURIA)</t>
  </si>
  <si>
    <t>CLOREXIDINA 2% GEL, 60 ML</t>
  </si>
  <si>
    <t>REPELENTE PARA MASCOTAS</t>
  </si>
  <si>
    <t>ACIDO MURIATICO</t>
  </si>
  <si>
    <t>ALIMENTOS Y BEBIDAS (UNITARIO ¢10.000)</t>
  </si>
  <si>
    <t>CAFE 1 KILO</t>
  </si>
  <si>
    <t>AZUCAR EN SOBRES (PAQUETE 500 UNIDADES)</t>
  </si>
  <si>
    <t>CREMA PARA CAFE</t>
  </si>
  <si>
    <t>PRODUCTOS ALIMENTICIOS UNITARIO ¢10 000</t>
  </si>
  <si>
    <t>PRODUCTOS ALIMENTICIOS (CNP VARIOS)</t>
  </si>
  <si>
    <t>ARTICULOS VARIOS PROG  20301 (EXCLUSIVO PROVEEDURIA)</t>
  </si>
  <si>
    <t>CANDADO DE 60 MM</t>
  </si>
  <si>
    <t>ARTICULOS VARIOS PROG  20302 (EXCLUSIVO PROVEEDURIA)</t>
  </si>
  <si>
    <t>ARTICULOS VARIOS PROG  20303 (EXCLUSIVO PROVEEDURIA)</t>
  </si>
  <si>
    <t>ARTICULOS VARIOS PROG  20304 (EXCLUSIVO PROVEEDURIA)</t>
  </si>
  <si>
    <t>MICRO CONVERTIDOR HDMI-SDI / SDI-HDMI</t>
  </si>
  <si>
    <t>TRANSMISOR Y RECEPTOR DE VIDEO INALAMBRICO</t>
  </si>
  <si>
    <t>CABLE PARA MICROFONO XLR DE 8 METROS</t>
  </si>
  <si>
    <t>JACK CATEGORIA 6</t>
  </si>
  <si>
    <t>RENOVACIÓN DE LICENCIAMIENTO PARA DISPOSITIVOS OTP (ONE-TIME-PASSWORD)</t>
  </si>
  <si>
    <t>SWITCH PARA TELEFONIA IP</t>
  </si>
  <si>
    <t>CABLE UTP CATEGORIA 6</t>
  </si>
  <si>
    <t>MOUSE OPTICO INALAMBRICO ESTANDAR</t>
  </si>
  <si>
    <t>MOUSE OPTICO INALAMBRICO ERGONOMICO</t>
  </si>
  <si>
    <t>TECLADO INALAMBRICO EN ESPAÑOL</t>
  </si>
  <si>
    <t>TECLADO ERGONOMICO EN ESPAÑOL</t>
  </si>
  <si>
    <t>MEMORIA RAM DDR4 16GB SO-DIMM PARA COMPUTADORA PORTATIL</t>
  </si>
  <si>
    <t>COMBO DE TECLADO Y MOUSE INALAMBRICO PARA PANTALLA</t>
  </si>
  <si>
    <t>BASE ENFRIADORA PARA COMPUTADORA PORTATIL</t>
  </si>
  <si>
    <t>CABLE HDMI (2 METROS)</t>
  </si>
  <si>
    <t>CABLE HDMI 20 M</t>
  </si>
  <si>
    <t>CABLE HDMI 5 M</t>
  </si>
  <si>
    <t>ARTICULOS VARIOS PROG  20305 (EXCLUSIVO PROVEEDURIA)</t>
  </si>
  <si>
    <t>ESPEJO CONCAVO</t>
  </si>
  <si>
    <t>ARTICULOS VARIOS PROG  20306 (EXCLUSIVO PROVEEDURIA)</t>
  </si>
  <si>
    <t>ARTICULOS VARIOS PROG  20399 (EXCLUSIVO PROVEEDURIA)</t>
  </si>
  <si>
    <t>ARTICULOS VARIOS PROG  20401 (EXCLUSIVO PROVEEDURIA)</t>
  </si>
  <si>
    <t>ESCALERA CON RODINES Y PLATAFORMA</t>
  </si>
  <si>
    <t>LINGA PARA AMARRE Y SUJECION DE CARGA</t>
  </si>
  <si>
    <t>INFLADOR MANUAL</t>
  </si>
  <si>
    <t>ESTUCHE DE CELULAR PARA MOTOCICLETA</t>
  </si>
  <si>
    <t>INFLADOR PARA MOTOCICLETA (PORTATIL)</t>
  </si>
  <si>
    <t>CINTA METRICA DE 8M</t>
  </si>
  <si>
    <t>REMACHADORA INHALAMBRICA DE BATERIA</t>
  </si>
  <si>
    <t>OXIMETRO PORTATIL</t>
  </si>
  <si>
    <t>JUEGO PARA CITOLOGIA VAGINAL CYTOPAP CAJA X25</t>
  </si>
  <si>
    <t>PISTOLA ELECTRICA PARA GOMA DE SILICON</t>
  </si>
  <si>
    <t>PLANCHA A VAPOR VERTICAL</t>
  </si>
  <si>
    <t>RASTRILLO</t>
  </si>
  <si>
    <t>RECOLECTOR DE ACEITE</t>
  </si>
  <si>
    <t>BOMBA PARA FUMIGAR</t>
  </si>
  <si>
    <t>MULTIMETRO DIGITAL, PARA USO AUTOMOTRIZ</t>
  </si>
  <si>
    <t>INFLADOR DE LLANTAS ELÉCTRICO (PORTÁTIL)</t>
  </si>
  <si>
    <t>ARTICULOS VARIOS PROG  20402 (EXCLUSIVO PROVEEDURIA)</t>
  </si>
  <si>
    <t>BATERIA PARA APILADOR</t>
  </si>
  <si>
    <t>FILTRO DE AGUA, CARBON ACTIVADO</t>
  </si>
  <si>
    <t>REPUESTOS CUTTER GRANDE (CARTUCHO)</t>
  </si>
  <si>
    <t>COMPRA DE BOMBAS PARA AGUA PARA SEDE CENTRAL Y OFICINAS REGIONALES</t>
  </si>
  <si>
    <t>COMPRA DE BOMBAS PARA SISTEMA AGUA POTABLE PRESION CONSTANTE SEDE CENTRAL</t>
  </si>
  <si>
    <t>GATA HIDRAULICA PARA MOTOCICLETA</t>
  </si>
  <si>
    <t>JUEGO DE CADENAS PARA LLANTAS DE VEHICULO (PAR)</t>
  </si>
  <si>
    <t>SOPORTE PARA MOTOCICLETA</t>
  </si>
  <si>
    <t>KIT MANGOS T PARA REPARAR LLANTAS RADIALES</t>
  </si>
  <si>
    <t>ARTICULOS VARIOS PROG  29901 (EXCLUSIVO PROVEEDURIA)</t>
  </si>
  <si>
    <t>CINTA PARA IMPRESORA DE CODIGO DE BARRAS</t>
  </si>
  <si>
    <t>NUMERADORES AUTOMATICOS DE METAL 6 DIGIT (FOLIADOR)</t>
  </si>
  <si>
    <t>BOLIGRAFO CON LOGO DEL IFED</t>
  </si>
  <si>
    <t>REMOVEDOR DE TINTA</t>
  </si>
  <si>
    <t>GOMA BLANCA PARA ENCUADERNACION</t>
  </si>
  <si>
    <t>CINTA PARA ESTAMPAR A CALOR, DE 12.7 CM DE ANCHO (5 PULGADAS), ESTILO METALICO COLOR DORADO</t>
  </si>
  <si>
    <t>SOLUCION REVELADORA DE PLACA DENTOBACTERIANA EN FRASCOS DE 10 ML</t>
  </si>
  <si>
    <t>BATA PARA PACIENTE DESCARTABLE</t>
  </si>
  <si>
    <t>CANULA NASAL</t>
  </si>
  <si>
    <t>CATETER INTRAVENOSO CALIBRE  22</t>
  </si>
  <si>
    <t>CATETER INTRAVENOSO CALIBRE 16</t>
  </si>
  <si>
    <t>LANCETAS PARA GLUCOMETRO</t>
  </si>
  <si>
    <t>GASA ESTERIL DE 10 X 10 CMS CON ENVOLTURA INDIVIDUAL</t>
  </si>
  <si>
    <t>TERMOMETRO LASER PARA TOMA DE TEMPERATURA CORPORAL</t>
  </si>
  <si>
    <t>GASA EN APOSITOS DE 2 X 2 SIN ALGODON</t>
  </si>
  <si>
    <t>SENSORES PARA SISTEMA DE RX DIGITALES #3</t>
  </si>
  <si>
    <t>CONEXIONES DE SUERO</t>
  </si>
  <si>
    <t>PROTECTOR FACIAL TIPO VICERA SIMILAR A OP-D-OP DE VISOR SHIELD COMPANY BLANCO Y CELESTE  SIZE M</t>
  </si>
  <si>
    <t>MUÑEQUERA ELASTICA VENTILADA</t>
  </si>
  <si>
    <t>TIRAS PARA GLUCOMETRO</t>
  </si>
  <si>
    <t>GUANTE DE HULE LATEX NO ESTERIL, TIPO LIBRE DE POLVO MEDIUM, MENOS DE 55 MICROGRAMOS DE PROTEINA , TEXTURIZADOS  (CAJAS 100 UNIDADES)</t>
  </si>
  <si>
    <t>BOLSA HIGIENICA PARA SENSOR RADIOGRAFICO TAMAÑO 3, NUMERACION 900186,  (OPTIBAG)</t>
  </si>
  <si>
    <t>GUANTE DE HULE LATEX NO ESTERIL, TIPO LIBRE DE POLVO SMALL, MENOS DE 55 MICROGRAMOS DE PROTEINA, TEXTURIZADOS (CAJA 100 UNIDADES)</t>
  </si>
  <si>
    <t>LIMA TIRA NERVIOS</t>
  </si>
  <si>
    <t>BATAS DESECHABLES PARA CIRUGIA 18 GRM (46GRM/M CUADRADO) GRUESAS</t>
  </si>
  <si>
    <t>CUBETAS PARA FLUOR TAMAÑO MEDIANO</t>
  </si>
  <si>
    <t>BOLSA HIGIENICA PARA SENSOR RADIOGRAFICO TAMAÑO 2, NUMERACION 900185,  (OPTIBAG)</t>
  </si>
  <si>
    <t>FLUOR EN GEL CON FLUORURO DE SODIO, PH NEUTOR SIN COLORANTES (FRASCO DE 1 L)</t>
  </si>
  <si>
    <t>GUANTES DESECHABLES PARA CIRUGIA</t>
  </si>
  <si>
    <t>RESINA PARA LA RECONSTRUCCION DE MUÑONES</t>
  </si>
  <si>
    <t>EYECTORES DE SALIVA PLASTICOS DESCARTABLES</t>
  </si>
  <si>
    <t>ACEITE DE MANTENIMIENTO KAVO P/PIEZA DE MANO DE ALTA Y BAJA</t>
  </si>
  <si>
    <t>RESINA P/RESTAURACION DE DIENTES ANTERIORES Y POSTERIORES (SET), NANOPARTICULAS</t>
  </si>
  <si>
    <t>ARTICULOS VARIOS PROG  29903 (EXCLUSIVO PROVEEDURIA)</t>
  </si>
  <si>
    <t>CAJA DE CARTON PARA DOCUMENTOS, MEDIDAS: 28 CMS DE ALTO, 35 CMS DE ANCHO Y 41 CMS DE LARGO</t>
  </si>
  <si>
    <t>SUSCRIPCION ANUAL DE PERIODICOS</t>
  </si>
  <si>
    <t>CUADERNO DE RESPUESTAS BETA III - INSTRUMENTO NO VERBAL DE LA INTELIGENCIA PAQUETE DE 25</t>
  </si>
  <si>
    <t>FORMULARIO PARA CERTIFICADO DE IDEONEIDAD MENTAL PARA PORTACIÓN DE ARMAS</t>
  </si>
  <si>
    <t>SWS - TEST DE EVALUACION CLINICO</t>
  </si>
  <si>
    <t>PRUEBA STROOP TEST DE COLORES Y PALABRAS</t>
  </si>
  <si>
    <t>PRUEBA COMPLETA AMAS ESCALA DE ANSIEDAD MANIFIESTA EN ADULTOS</t>
  </si>
  <si>
    <t>JUEGO COMPLETO ANALISIS DEL PERFIL MOTIVACIONAL APM</t>
  </si>
  <si>
    <t>FORMULARIO PARA LA EVALUACIÓN NAM NEUROPSI ATENCIÓN Y MEMORIA PRUEBA COMPLETA INCLUYE PAQUETE DE 10 PROTOCOLOS Y LIBRETA DE ESTÍMULOS 2 PRUEBAS COMPLETAS</t>
  </si>
  <si>
    <t>PRUEBAS PSICOLOGICAS JSS CUESTIONARIO DE ESTRES LABORAL</t>
  </si>
  <si>
    <t>ECO PRUEBA PSICOLOGICA PARA MEDIR COMPETENCIAS ORGANIZACIONALES 1 INSTRUCTIVO</t>
  </si>
  <si>
    <t>CUESTIONARIO PARA PRUEBAS ADMINISTRATIVAS TABA DE EDICIONES TEA - APLICACION - CORRECCION E INFORME ONLINE</t>
  </si>
  <si>
    <t>EAE ESCALAS DE APRECIACIÓN DEL ESTRÉS, (JUEGO COMPLETO: MANUAL, 5 CUADERNILLOS DE CADA FORMA, 25 HOJAS DE RESPUESTA.</t>
  </si>
  <si>
    <t>ESCALA DE VIOLENCIA EN EL TRABAJO MOBBING PRUEBA COMPLETA MANUAL PAQUETE DE 10 CUESTIONARIOS PAQUETE DE 10 HOJAS DE RESPUESTA TARJETA PREPAGO 50 APLICACIONES</t>
  </si>
  <si>
    <t>PRUEBA PSICOLOGICA CESQT CUESTIONARIO PARA LA EVALUACION DEL SINDROME DE QUEMARSE POR EL TRABAJO</t>
  </si>
  <si>
    <t>IDER INVENTARIO DE DEPRESION ESTADO RASGO - JUEGO COMPLETO - 1 JUEGO COMPLETO INCLUYE MANUAL Y 25 EJEMPLARES AUTOCORREGIBLES</t>
  </si>
  <si>
    <t>PRUEBA HCR-20 V3 VALORACION DEL RIESGO DE VIOLENCIA</t>
  </si>
  <si>
    <t>PIN DE CORRECCION DE 25 USOS DE RESPUESTA DE FORMULARIOS Y PRUEBAS BIP</t>
  </si>
  <si>
    <t>EMA ESCALA MULTIFACTORIAL DE ASERTIVIDAD</t>
  </si>
  <si>
    <t>CTE CUESTIONARIO DE TALENTO EMPRENDEDOR</t>
  </si>
  <si>
    <t>HCS VERIFICACION DE INTEGRIDAD</t>
  </si>
  <si>
    <t>PIN DE CORRECCION DE 25 USOS DE RESPUESTA DE FORMULARIOS Y PRUEBAS PAI</t>
  </si>
  <si>
    <t>SELECTOR PRO IDONEIDAD PSICOLOGICA PARA CARGOS DE RIESGO</t>
  </si>
  <si>
    <t>M4DAQ -TEST DE APTITUD MENTAL SOBRE LA AGILIDAD DIGITAL</t>
  </si>
  <si>
    <t>WIS/SVP  ESCALA DE VALORES PROFESIONALES</t>
  </si>
  <si>
    <t>ALQ. CUESTIONARIO DE LIDERAZGO.</t>
  </si>
  <si>
    <t>SRP 4. ESCALA DE PSICOPATÍA 4 TA EDICIÓN.</t>
  </si>
  <si>
    <t>MSCEIT TEST DE INTELIGENCIA EMOCIONAL PIN DE 25 USOS DE CORRECCION</t>
  </si>
  <si>
    <t>PIN DE CORRECCION DE 25 USOS DE RESPUESTA DE FORMULARIOS Y PRUEBAS CTC REVISADO</t>
  </si>
  <si>
    <t>ORG-EIQ- CUESTIONARIO DE INTELIGENCIA EMOCIONAL PARA ORGANIZACIONES</t>
  </si>
  <si>
    <t>PRUEBA SOSIA, GESTION POR COMPETENCIAS PIN DE 25 USOS</t>
  </si>
  <si>
    <t>INFORMES INTERPRETATIVOS- DEL CUESTIONARIO TEA CLINICO (CTC)</t>
  </si>
  <si>
    <t>WSA - EVALUACION DE ESTILOS DE TRABAJO</t>
  </si>
  <si>
    <t>CST CUESTIONARIO DE ATENCION AL CLIENTE</t>
  </si>
  <si>
    <t>BOLSA DE PAPEL KRAFT SIN IMPRESIÓN CON AGARRADERA COLOR DORADO</t>
  </si>
  <si>
    <t>SOBRE MANILA TAMAÑO OFICIO MEMBRETADO</t>
  </si>
  <si>
    <t>SOBRE MANILA TAMAÑO CARTA</t>
  </si>
  <si>
    <t>ARTICULOS VARIOS PROG  29904 (EXCLUSIVO PROVEEDURIA)</t>
  </si>
  <si>
    <t>PARAGUAS</t>
  </si>
  <si>
    <t>MANTEL DE TELA</t>
  </si>
  <si>
    <t>BANDERA DE COSTA RICA DE TELA CON ESCUDO (PABELLON NACIONAL)</t>
  </si>
  <si>
    <t>CAPA TIPO PONCHO</t>
  </si>
  <si>
    <t>MALETIN PARA MENSAJERO</t>
  </si>
  <si>
    <t>GORRAS</t>
  </si>
  <si>
    <t>PANTALON CARGO UNIFORME CSR</t>
  </si>
  <si>
    <t>CAMISETAS TIPO POLO UNISEX</t>
  </si>
  <si>
    <t>BOLSA DE CAMBREL CON AGARRADERA E IMPRESION DE LOGO A 1 TINTA</t>
  </si>
  <si>
    <t>CORDEL COLA DE RATON COLOR BLANCO</t>
  </si>
  <si>
    <t>SECCIÓN DE OPCIONES Y NATURALIZACIONES</t>
  </si>
  <si>
    <t>CUERDA DE NYLON, MEDIDAS 20 MM DE DIAMETRO de 50 MTS</t>
  </si>
  <si>
    <t>PABELLON NACIONAL</t>
  </si>
  <si>
    <t>ARTICULOS VARIOS PROG  29905 (EXCLUSIVO PROVEEDURIA)</t>
  </si>
  <si>
    <t>LIMPIADOR ENZIMATICO</t>
  </si>
  <si>
    <t>HIPOCLORITO DE SODIO</t>
  </si>
  <si>
    <t>ESPUMA LIMPIADORA (MULTISUPERFICIES)</t>
  </si>
  <si>
    <t>BASURERO PLASTICO DE 60 L CON TAPA Y PEDAL</t>
  </si>
  <si>
    <t>AEROSOL ANTIGERMENES (TIPO LYSOL)</t>
  </si>
  <si>
    <t>ARTICULOS VARIOS PROG  29906 (EXCLUSIVO PROVEEDURIA)</t>
  </si>
  <si>
    <t>CONO CIERRE DE VIAS O SEGURIDAD</t>
  </si>
  <si>
    <t>BASTON HIKING</t>
  </si>
  <si>
    <t>TIENDA DE CAMPAÑA</t>
  </si>
  <si>
    <t>COLCHON INFLABLE</t>
  </si>
  <si>
    <t>ZAPATO DE SEGURIDAD</t>
  </si>
  <si>
    <t>OREJERAS PARA ZONAS DE ALTO NIVEL DE RUIDO</t>
  </si>
  <si>
    <t>TOLDO RETRACTIL 3X6 M</t>
  </si>
  <si>
    <t>BALAS 9 MM (MUNICION DE DEFENSA)</t>
  </si>
  <si>
    <t>GAS PIMIENTA</t>
  </si>
  <si>
    <t>MUNICION MARCA PEPPERBALL MODELO UV MARKING</t>
  </si>
  <si>
    <t>MUNICION MARCA PEPPERBALL MODELO LIVE X ( PAVA )</t>
  </si>
  <si>
    <t>DELANTAL DE VINIL</t>
  </si>
  <si>
    <t>ARTICULOS VARIOS PROG  29907 (EXCLUSIVO PROVEEDURIA)</t>
  </si>
  <si>
    <t>HERVIDOR DE AGUA</t>
  </si>
  <si>
    <t>PERCOLADOR ELECTRICO 45 TAZAS</t>
  </si>
  <si>
    <t>VASOS DESECHABLES DE CARTON (PAQ 50 UNID)</t>
  </si>
  <si>
    <t>PINCHOS DE BAMBU 10 PULGADAS (BROCHETAS)</t>
  </si>
  <si>
    <t>TUMBLER CALIENTE/ FRIO 24 OZ PERSONALIZADO</t>
  </si>
  <si>
    <t>ARTICULOS VARIOS PROG  29999 (EXCLUSIVO PROVEEDURIA)</t>
  </si>
  <si>
    <t>HABLADOR EN ACRILICO</t>
  </si>
  <si>
    <t>CAJA PLASTICA PARA TRASLADAR O ALMACENAR EQUIPO TIM (27 GALONES)</t>
  </si>
  <si>
    <t>FUNDA PLASTICA PARA GAFETE</t>
  </si>
  <si>
    <t>REGLETA EMPOTRABLE DE 4 TOMAS Y 2 PUERTOS USB</t>
  </si>
  <si>
    <t>CARGADOR DE BATERIAS (AAA, AA, 9V)</t>
  </si>
  <si>
    <t>VASELINA  (JALEA DE PETROLEO) FRASCO 212 G</t>
  </si>
  <si>
    <t>MAQUILLAJE PINTACARITA KIT DE 10 COLORES</t>
  </si>
  <si>
    <t>ESCARCHA COSMETICA COLOR BLANCO</t>
  </si>
  <si>
    <t>ESPONJA DE DEDO (PUFF)</t>
  </si>
  <si>
    <t>CAJA PLASTICA CON TAPA, RODINES, CAPACIDAD 45L</t>
  </si>
  <si>
    <t>HERRAMIENTA DIDACTICA JUEGO PARA GRUPOS ENCUENTRAME</t>
  </si>
  <si>
    <t>HERRAMIENTA DIDACTICA JUEGO DE MESA ROMPECABEZAS DE COLABORACION</t>
  </si>
  <si>
    <t>HERRAMIENTA DIDACTICA JUEGO DE MESA DE PALABRAS</t>
  </si>
  <si>
    <t>BARRA DE SILICON (PEGAMENTO)</t>
  </si>
  <si>
    <t>GLOBO DE LATEX CON IMPRESION CON BASE Y PALITO</t>
  </si>
  <si>
    <t>BOTELLA METALICA</t>
  </si>
  <si>
    <t>BOLSA PLASTICA DE 12 X 18 PULGADAS</t>
  </si>
  <si>
    <t>AMARRA PLASTICA  (MARCHAMO DE SEGURIDAD)</t>
  </si>
  <si>
    <t>CARGADOR DE BATERIAS</t>
  </si>
  <si>
    <t>MEZCLADORA GRABADORA PODCAST</t>
  </si>
  <si>
    <t>KIT DE MICROFONO DE SOLAPA INALAMBRICO INCLUYE RECEPTOR Y EMISORES</t>
  </si>
  <si>
    <t>MICROFONO INALAMBRICO OMNIDIRECCIONAL</t>
  </si>
  <si>
    <t>EQUIPO DE GRABACION Y STREAMING (YOLOBOX)</t>
  </si>
  <si>
    <t>MICROFONO PARA PODCAST</t>
  </si>
  <si>
    <t>CAMARA DE VIDEO I.P. FIJA</t>
  </si>
  <si>
    <t>AUDIFONOS DE DIADEMA (HEADSET)</t>
  </si>
  <si>
    <t>MICROFONO INALAMBRICO CON PARLANTE BLUETOOTH</t>
  </si>
  <si>
    <t>MICROFONO TIPO SOLAPA CONECTIVIDAD INALAMBRICA ALIMENTACION 5V</t>
  </si>
  <si>
    <t>PARLANTES DE MONITOREO (AMPLIFICADOR)</t>
  </si>
  <si>
    <t>MICROFONO, CONECTIVIDAD XLR</t>
  </si>
  <si>
    <t>TELEFONO CELULAR</t>
  </si>
  <si>
    <t>MICROFONO INALAMBRICO DE MANO</t>
  </si>
  <si>
    <t>MUEBLE METÁLICO DE DOS PUERTAS</t>
  </si>
  <si>
    <t>ARMARIO PARA CUSTODIAR ARMAS</t>
  </si>
  <si>
    <t>ESTANTE METALICO CON CINCO BANDEJAS</t>
  </si>
  <si>
    <t>RELOJ FECHADOR DE DOCUMENTOS</t>
  </si>
  <si>
    <t>RELOJ MARCADOR - DISPOSITIVO BIOMETRICO</t>
  </si>
  <si>
    <t>MESA PLEGABLE (240 X 76 CM)</t>
  </si>
  <si>
    <t>TABLETA MULTIBIOMETRICA PARA IDENTIFICACION ELECTOR</t>
  </si>
  <si>
    <t>SISTEMA DE CONTROL DE FILAS  (SEDES REGIONALES)</t>
  </si>
  <si>
    <t>COMPRA E INSTALACION UPS 40 KVA</t>
  </si>
  <si>
    <t>COMPRA E INSTALACION UPS 5 KVA</t>
  </si>
  <si>
    <t>SOLUCION PARA PROTECCION Y DETECCION DE AMENAZAS PERSISTENTES AVANZADAS</t>
  </si>
  <si>
    <t>TABLETA ELECTRONICA CON WIFI Y TARJETA SIM</t>
  </si>
  <si>
    <t>IMPRESORA DE MATRIZ CARRO ANCHO 136 COLUMNAS</t>
  </si>
  <si>
    <t>LECTOR DE CODIGO DE BARRAS</t>
  </si>
  <si>
    <t>CAMARA FOTOGRAFICA PARA PARA SICI O TIM CON ADAPTADOR ELECTRICO</t>
  </si>
  <si>
    <t>IMPRESORA DE ETIQUETAS Y CODIGO DE BARRAS</t>
  </si>
  <si>
    <t>EXTENSION USB</t>
  </si>
  <si>
    <t>EQUIPO ESPECIALIZADO PARA PRUEBAS DE BIOMETRIA (TABLET)</t>
  </si>
  <si>
    <t>MONITOR CURVO DE 34 PULGADAS</t>
  </si>
  <si>
    <t>BOTIQUIN PORTATIL</t>
  </si>
  <si>
    <t>GLUCOMETRO</t>
  </si>
  <si>
    <t>ESFIGNOMANOMETRO PORTATIL</t>
  </si>
  <si>
    <t>BOTIQUIN PRIMEROS AUXILIOS PRIMERA INTERVENCION</t>
  </si>
  <si>
    <t>CAMARA DE VIDEO GIMBALL</t>
  </si>
  <si>
    <t>CAMARA COMPACTA PARA VIDEO BLOGS</t>
  </si>
  <si>
    <t>LENTE PARA CAMARA FF 85MM F/1.4</t>
  </si>
  <si>
    <t>LENTE PARA CAMARA FF 16-35MM F/2.8 GM</t>
  </si>
  <si>
    <t>CARRO DE SERVICIO DE POLIPROPILENO</t>
  </si>
  <si>
    <t>CAMARA FOTOGRAFICA DIGITAL</t>
  </si>
  <si>
    <t>SISTEMA DESLIZANTE PARA CAMARA (SLIDER) 28 PULG.</t>
  </si>
  <si>
    <t>KIT DE LUCES LED</t>
  </si>
  <si>
    <t>ALACENA</t>
  </si>
  <si>
    <t>COCINA DE GAS</t>
  </si>
  <si>
    <t>REFRIGERADORA 19"</t>
  </si>
  <si>
    <t>REFRIGERADOR DOMESTICO TIPO MINI BAR</t>
  </si>
  <si>
    <t>CAMARA DE REFRIGERACION</t>
  </si>
  <si>
    <t>COMPRA E INSTALACION DE CONTROL DE ACCESO DE PUERTAS DE SEGURIDAD EN EL TSE</t>
  </si>
  <si>
    <t>TRIPODE PARA CAMARA</t>
  </si>
  <si>
    <t>PERCOLADOR ELECTRICO (60 TAZAS)</t>
  </si>
  <si>
    <t>LAVADORA TIPO LAVANDERIA (SEMI INDUSTRIAL)</t>
  </si>
  <si>
    <t>CONSTRUCCIÓN DE LA INFRAESTRUCTURA DE LA NUEVA OFICINA REGIONAL DE QUEPOS</t>
  </si>
  <si>
    <t>LICENCIA DE SOFTWARE CONTABLE</t>
  </si>
  <si>
    <t>RENOVACION DE LICENCIAMIENTO DEL SISTEMA OPERATIVO ORACLE LINUX</t>
  </si>
  <si>
    <t>SERVICIO DE RENOVACION DE LICENCIAMIENTO VEEAM</t>
  </si>
  <si>
    <t>HERRAMIENTA O SOLUCION PARA LA IDENTIFICACION DE VULNERABILIDADES</t>
  </si>
  <si>
    <t>LICENCIA FIGMA SUSCRIPCION ANUAL</t>
  </si>
  <si>
    <t>PREVISION DE SOFTWARE PARA LEY 7600 (JAWS)</t>
  </si>
  <si>
    <t>LICENCIA PARA ANALISIS DE DATOS Y GENERACION DE REPORTES PARA LA PRESTACION DE LOS SERVICIOS DE AUDITORIA - (IDEA)</t>
  </si>
  <si>
    <t>LICENCIA PROTOOLS</t>
  </si>
  <si>
    <t>LICENCIA DE ADOBE ILUSTRADOR EN ESPAÑOL SUSCRIPCION ANUAL</t>
  </si>
  <si>
    <t>LICENCIA SERVICE DESK (ACTUALIZACION)</t>
  </si>
  <si>
    <t>LICENCIA CANVA PRO</t>
  </si>
  <si>
    <t>LICENCIA SHIFT 2 (SOFTWARE PARA CREACION Y EDICION DE CURSOS E-LEARNING)</t>
  </si>
  <si>
    <t>LICENCIA WIRECAST STUDIO</t>
  </si>
  <si>
    <t>ARCHITECTURE ENGINEERING AND CONSTRUCCTION COLLECTION IC</t>
  </si>
  <si>
    <t>LICENCIA ARCGIS - MODULO NETWORK ANALYST (MANTENIMIENTO ANUAL)</t>
  </si>
  <si>
    <t>LICENCIA ADOBE CREATIVE CLOUD PREMIUM (SUSCRIPCION ANUAL- DC)</t>
  </si>
  <si>
    <t>MANTENIMIENTO Y ACTUALIZACION DE LICENCIAS SPSS (BASE Y TABLES)</t>
  </si>
  <si>
    <t>LICENCIA ADOBE ACROBAT PRO (VARIAS DEPENDENCIAS)</t>
  </si>
  <si>
    <t>MANTENIMIENTO DE LAS LICENCIAS DE DOCUMASTER Y UN VISOR MASTER LEX</t>
  </si>
  <si>
    <t>LICENCIA ARTICULATE STORYLINE</t>
  </si>
  <si>
    <t>SERVICIO DE IMPLEMENTACION DE SOFTWARE Y HARDWARE PARA CONTROL DE INVENTARIOS, IDENTIFICACION, LOGISTICA Y TRAZABILIDAD, COMPATIBLE CON CODIGOS DE BARRAS Y TECNOLOGIA RFID</t>
  </si>
  <si>
    <t>LICENCIA ADOBE CREATIVE CLOUD FOR TEAMS APPS</t>
  </si>
  <si>
    <t>LICENCIA ADOBE CREATIVE CLOUD PREMIUM (SUSCRIPCION ANUAL)</t>
  </si>
  <si>
    <t>LICENCIA DE SOFTWARE BAJO LA MODALIDAD ENTERPRISE AGREEMENT</t>
  </si>
  <si>
    <t>LICENCIA FREEPIK SUSCRIPCION ANUAL</t>
  </si>
  <si>
    <t>LICENCIA GENIALLY SUSCRIPCION ANUAL</t>
  </si>
  <si>
    <t>LICENCIA DE ZOOM BUSINESS</t>
  </si>
  <si>
    <t>LICENCIA MICROSOFT PROJECT</t>
  </si>
  <si>
    <t>LICENCIA VECTOR WORKS (SUSCRIPCION)</t>
  </si>
  <si>
    <t>ACTUALIZACION ANUAL EQUIPO (ESCANER AUTOMOTRIZ)</t>
  </si>
  <si>
    <t>CALIBRACION INSTRUMENTOS DE MEDICION DE SALUD OCUPACIONAL</t>
  </si>
  <si>
    <t>ALQUILER CENTRAL TELEFONICA VOIP</t>
  </si>
  <si>
    <t xml:space="preserve">ALQUILER CONTROLADOR DE RED INALAMBRICA </t>
  </si>
  <si>
    <t>SERVICIO DE ALQUILER DE IMPRESORA LASER A COLOR EN FORMATO DE IMPRESION 12*18 PULGADAS</t>
  </si>
  <si>
    <t>ALQUILER DE UNIDAD DE ALMACENAMIENTO EXTERNO (SAN)</t>
  </si>
  <si>
    <t>SERVICIO DE ALQUILER DE IMPRESORA LASER PORTATIL</t>
  </si>
  <si>
    <t>ALQUILER DE ACCESS POINT (AP)</t>
  </si>
  <si>
    <t>ALQUILER DE SERVIDOR DE COMPUTO TIPO RACK (BD)</t>
  </si>
  <si>
    <t>EXTENSION DE GARANTIA PARA EL FIREWALL DE SEGMENTACION</t>
  </si>
  <si>
    <t>EXTENSION DE GARANTIA DE FIREWALL FP3110</t>
  </si>
  <si>
    <t>RENOVACIÓN DE DISPOSITIVO OTP (ONE-TIME-PASSWORD)</t>
  </si>
  <si>
    <t>SERVICIO DE ALIMENTACION (DPE) 1° RONDA</t>
  </si>
  <si>
    <t>SERVICIO DE ALIMENTACION (DPE) 2° RONDA</t>
  </si>
  <si>
    <t>IMPRESORA DE MATRIZ CARRO ANCHO</t>
  </si>
  <si>
    <t>62025002800299
62026002800010</t>
  </si>
  <si>
    <t xml:space="preserve">62026003100002
</t>
  </si>
  <si>
    <t>62026003100001
62026003100002</t>
  </si>
  <si>
    <t>62025002800314
62026002800014</t>
  </si>
  <si>
    <t>62025002800311
62026002800023</t>
  </si>
  <si>
    <t xml:space="preserve">2025LY-000008-0012300001 </t>
  </si>
  <si>
    <t>2026LY-01</t>
  </si>
  <si>
    <t>ANULADO
EN TRAMITE</t>
  </si>
  <si>
    <t>CAJA CHICA</t>
  </si>
  <si>
    <t>2026LD-07</t>
  </si>
  <si>
    <t>2026LY-02</t>
  </si>
  <si>
    <t>2026LD-03</t>
  </si>
  <si>
    <t>2026LD-04</t>
  </si>
  <si>
    <t>2026LD-06</t>
  </si>
  <si>
    <t>2026LE-02</t>
  </si>
  <si>
    <t>2026LD-01</t>
  </si>
  <si>
    <t>2026LY-000003-0012300001</t>
  </si>
  <si>
    <t>2026LD-05</t>
  </si>
  <si>
    <t>2026LE-000004-0012300001</t>
  </si>
  <si>
    <t>2026LE-03</t>
  </si>
  <si>
    <t>2026PX-05</t>
  </si>
  <si>
    <t>2026LD-08</t>
  </si>
  <si>
    <t>SERVICIO DE ALQUILER DE ESCANER  SIN CAMA PLANA, CON ALIMENTADOR AUTOMATICO ADF</t>
  </si>
  <si>
    <t>SERVICIO DE DIAGRAMACION E IMPRESIÓN DE LIBROS DE SELLO EDITORIAL IFED</t>
  </si>
  <si>
    <t>REIMPRESIÓN FASCÍCULO TRIBUNAL SUPREMO DE ELECCIONES</t>
  </si>
  <si>
    <t>REIMPRESIÓN DEL FASCÍCULO FUNCIONAMIENTO MUNICIPAL Y ROL DE LAS AUTORIDADES ELECTAS</t>
  </si>
  <si>
    <t>DIAGRAMACION E IMPRESION DE REVISTAS DE DERECHO ELECTORAL #41</t>
  </si>
  <si>
    <t>CONTRATACIÓN DE 2000 HORAS DE SERVICIO PARA DESARROLLO DE SISTEMAS BAJO LA MODALIDAD OUTTASKING PARA LA  DGET.</t>
  </si>
  <si>
    <t>SERVICIO DE DESINSTALACION, TRASLADO E INSTALACION DE AIRES ACONDICIONADOS EN OFICINAS REGIONALES DEL TSE</t>
  </si>
  <si>
    <t>IMPRESIÓN DE SEPARADORES DE LECTURA</t>
  </si>
  <si>
    <t>REIMPRESIÓN FOLLETOS SERIE PARA ENTENDER N° 4</t>
  </si>
  <si>
    <t>MANTENIMIENTO PREVENTIVO Y EXTENSIÓN DE GARANTÍA PARA 1 SERVIDOR DELL POWEREDGE R450, Serie HC2X5S3</t>
  </si>
  <si>
    <t>MANTENIMIENTO PREVENTIVO Y EXTENSIÓN DE GARANTÍA PARA 3 SERVIDORES DELL POWEREDGE R750</t>
  </si>
  <si>
    <t>MANTENIMIENTO PREVENTIVO Y EXTENSIÓN DE GARANTÍA PARA 4 SERVIDORES DELL POWEREDGE R450</t>
  </si>
  <si>
    <t>CAMISETA TIPO T-SHIRT DRY FIT</t>
  </si>
  <si>
    <t>UNIFORME CONSULTORIO MÉDICO</t>
  </si>
  <si>
    <t>UNIFORME (CHOFER DE MAGISTRADO)</t>
  </si>
  <si>
    <t>DIAGRAMACION E IMPRESION DE REVISTAS DE DERECHO ELECTORAL #42</t>
  </si>
  <si>
    <t>REIMPRESIÓN FOLLETOS SERIE PARA ENTENDER N° 9</t>
  </si>
  <si>
    <t>REIMPRESIÓN FOLLETOS SERIE PARA ENTENDER N° 15</t>
  </si>
  <si>
    <t>HORAS DE SOPORTE PARA LA PLATAFORMA LINUX</t>
  </si>
  <si>
    <t>REMODELACIÓN PARCIAL DEL ÁREA DE COCINA DE LA SODA
INSTITUCIONAL PARA CUMPLIMIENTO DE ORDEN SANITARIA</t>
  </si>
  <si>
    <t xml:space="preserve">ZAPATOS DE SEGURIDAD </t>
  </si>
  <si>
    <t>SERVICIO DE CUIDO Y DESARROLLO INTEGRAL INFANTIL</t>
  </si>
  <si>
    <t>ALQUILER DE OFICINA PARA REGIONAL DE JICARAL</t>
  </si>
  <si>
    <t>ALQUILER DE OFICINA PARA REGIONAL DE TURRIALBA</t>
  </si>
  <si>
    <t xml:space="preserve">62026002800046
62026002800057
</t>
  </si>
  <si>
    <t>62026002800044
62026002800045</t>
  </si>
  <si>
    <t>1072026002800002</t>
  </si>
  <si>
    <t>2026LY-04</t>
  </si>
  <si>
    <t>2026LD-11</t>
  </si>
  <si>
    <t>2026LD-14</t>
  </si>
  <si>
    <t>2026LD-09</t>
  </si>
  <si>
    <t>2026LE-000001-0012</t>
  </si>
  <si>
    <t>2026PX-20</t>
  </si>
  <si>
    <t>2026PX-19</t>
  </si>
  <si>
    <t>ANULADA
EN TRAMITE</t>
  </si>
  <si>
    <t xml:space="preserve">2026LD-000010-0012300001  </t>
  </si>
  <si>
    <t>2026LD-000012-0012300001</t>
  </si>
  <si>
    <t>2026LE-07</t>
  </si>
  <si>
    <t>2026LE-06</t>
  </si>
  <si>
    <t>2026LE-05</t>
  </si>
  <si>
    <t>2026LD-13</t>
  </si>
  <si>
    <t xml:space="preserve">2022LA-000011-0012300001 </t>
  </si>
  <si>
    <t>ADJUDICADA</t>
  </si>
  <si>
    <t>ADJUDICADO
ADJUDICADO</t>
  </si>
  <si>
    <t>ANULADO
ADJUDICADO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</si>
  <si>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</si>
  <si>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</si>
  <si>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</si>
  <si>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</si>
  <si>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</si>
  <si>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</si>
  <si>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</si>
  <si>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</si>
  <si>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</si>
  <si>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</si>
  <si>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</si>
  <si>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A-28</t>
  </si>
  <si>
    <t>ART208-01</t>
  </si>
  <si>
    <t>ART208-02</t>
  </si>
  <si>
    <t>ART208-03</t>
  </si>
  <si>
    <t>A-29</t>
  </si>
  <si>
    <t>A-30</t>
  </si>
  <si>
    <t>A-31</t>
  </si>
  <si>
    <t>A-32</t>
  </si>
  <si>
    <t>A-33</t>
  </si>
  <si>
    <t>A-34</t>
  </si>
  <si>
    <t>A-35</t>
  </si>
  <si>
    <t>A-36</t>
  </si>
  <si>
    <t>A-37</t>
  </si>
  <si>
    <t>A-38</t>
  </si>
  <si>
    <t>A-39</t>
  </si>
  <si>
    <t>A-40</t>
  </si>
  <si>
    <t>ART208-04</t>
  </si>
  <si>
    <t>ART208-05</t>
  </si>
  <si>
    <t>ART208-06</t>
  </si>
  <si>
    <t xml:space="preserve">ALQUILER DE HELICOPTERO (COSTO UNITARIO ¢1.000.000) </t>
  </si>
  <si>
    <t>SERVICIO DE ALQUILER DE COMPUTADORA PORTATIL MACBOOK PRO (9 EQUIPOS)</t>
  </si>
  <si>
    <t xml:space="preserve"> </t>
  </si>
  <si>
    <t>TIQUETE AEREO A GUATEMALA</t>
  </si>
  <si>
    <t>DIRECCIÓN GENERAL DE ESTRATEGIA Y GESTIÓN POLÍTICO INSTITUCIONAL</t>
  </si>
  <si>
    <t>SISTEMA DE SONIDO PARA EL AUDITORIO INSTITUCIONAL</t>
  </si>
  <si>
    <t>SISTEMA DE VIDEOCONFERENCIA PARA SALA DE SESIONES DE LA MAGISTRATURA</t>
  </si>
  <si>
    <t>MOTOCICLETAS</t>
  </si>
  <si>
    <t>CUADRACICLO 4x4</t>
  </si>
  <si>
    <t>SERVICIO DE MANTENIMIENTO PREVENTIVO Y CORRECTIVO DE EQUIPO DE CÓMPUTO POR DEMANDA</t>
  </si>
  <si>
    <t>ALQUILER DE OFICINA PARA REGIONAL DE TARRAZU</t>
  </si>
  <si>
    <t>SILLA ERGONÓMICA DE GAS CON DESCANSABRAZO AJUSTABLE Y SOPORTE LUMBAR</t>
  </si>
  <si>
    <t>JUEGO DE SALA DE
ESPERA</t>
  </si>
  <si>
    <t>SILLON DE UNA PLAZA CON DESCANSABRAZOS</t>
  </si>
  <si>
    <t>EQUIPO DE RAYOS X</t>
  </si>
  <si>
    <t>MANTENIMIENTO PREVENTIVO Y EXTENSIÓN DE GARANTÍA A LA CENTRAL TELEFÓNICA AVAYA DEL TSE .</t>
  </si>
  <si>
    <t>ALQUILER DE OFICINA PARA REGIONAL DE SAN CARLOS</t>
  </si>
  <si>
    <t>62026002800039
62026002800066</t>
  </si>
  <si>
    <t>62026002800088
62026002800115</t>
  </si>
  <si>
    <t>62026002800070
62026002800078</t>
  </si>
  <si>
    <t>62026002800001 
62026002800002
62026002800003
62026002800004
62026002800016
62026002800094</t>
  </si>
  <si>
    <t>62025002800287
62026002800107</t>
  </si>
  <si>
    <t>62025002800287
62026002800108</t>
  </si>
  <si>
    <r>
      <t xml:space="preserve">62026002800052
</t>
    </r>
    <r>
      <rPr>
        <sz val="11"/>
        <rFont val="Arial"/>
        <family val="2"/>
      </rPr>
      <t>62026002800081</t>
    </r>
  </si>
  <si>
    <t>1072026002800001</t>
  </si>
  <si>
    <t>1072026002800003</t>
  </si>
  <si>
    <t>2026LD-025</t>
  </si>
  <si>
    <t>2026PX-38</t>
  </si>
  <si>
    <t>ADJUDICADA
EN TRAMITE
EN TRAMITE</t>
  </si>
  <si>
    <t>2026PX-23
2026PX-32</t>
  </si>
  <si>
    <t>ADJUDICADA
ADJUDICADA</t>
  </si>
  <si>
    <t>2026LD-027</t>
  </si>
  <si>
    <t xml:space="preserve">2026PX-029
</t>
  </si>
  <si>
    <t>2026LD-031</t>
  </si>
  <si>
    <t>2026PX-36</t>
  </si>
  <si>
    <t>INFRUCTUOSO
EN TRAMITE</t>
  </si>
  <si>
    <t>2026LY-05</t>
  </si>
  <si>
    <t>2026LE-08</t>
  </si>
  <si>
    <t>2026LD-028</t>
  </si>
  <si>
    <t>2026LD-021
2026LD-032</t>
  </si>
  <si>
    <t>ADJUDICADO
EN TRAMITE</t>
  </si>
  <si>
    <t>2026LD-029</t>
  </si>
  <si>
    <t>2026LD-033</t>
  </si>
  <si>
    <t>2026LD-16</t>
  </si>
  <si>
    <t>2026PX-02
2026PX-03
2026PX-01
ANULADA
2026PX-35</t>
  </si>
  <si>
    <t>INFRUCTUOSO
ADJUDICADO
ADJUDICADO
ANULADO
INFRUCTUOSO
EN TRAMITE</t>
  </si>
  <si>
    <t>2026LD-17</t>
  </si>
  <si>
    <t>2026LD-035</t>
  </si>
  <si>
    <t>2026LD-24</t>
  </si>
  <si>
    <t>2026LD-020</t>
  </si>
  <si>
    <t>2026-LD-015</t>
  </si>
  <si>
    <t>2026LD-019</t>
  </si>
  <si>
    <t>2026LY-06</t>
  </si>
  <si>
    <t>2026LD-023</t>
  </si>
  <si>
    <t>2026LD-018
2026LD-022</t>
  </si>
  <si>
    <t>INFRUCTUOSO
ADJUDICADO</t>
  </si>
  <si>
    <t xml:space="preserve">ANULADO
</t>
  </si>
  <si>
    <t xml:space="preserve">2019CD-000219-0012300001 </t>
  </si>
  <si>
    <t>62026002800018
62026002800019
62026002800020
62026002800021
62026002800031
62026002800032
62026002800050
62026002800054
62026002800060
62026002800063
62026002800064
62026002800065
62026002800072
62026002800073
62026002800079
62026002800092
62026002800097
62026002800103
62026002800113
62026002800114</t>
  </si>
  <si>
    <t>ADJUDICADO
ADJUDICADO
ADJUDICADO
ADJUDICADO
ADJUDICADO
ADJUDICADO
ADJUDICADO
INFRUCTUOSA
ADJUDICADO
ADJUDICADO
ADJUDICADO
ADJUDICADO
ANULADO
ADJUDICADO
ADJUDICADO
ANULADA
ADJUDICADO
EN TRAMITE
EN TRAMITE</t>
  </si>
  <si>
    <t>2026PX-05
2026PX-08
2026PX-06
2026PX-09
2026PX-10
2026PX-11
2026PX-16
2026PX-17
2026PX-22
2026PX-24
2026PX-25
2026PX-30
2026PX-28
2026PX-31
2026PX-33
ANULADA
2026PX-37
EN TRAMITE
EN TRAMITE</t>
  </si>
  <si>
    <t>62026002800038
62026002800040
62026002800056</t>
  </si>
  <si>
    <t>2026PX-12
2026PX-14
2026PX-18</t>
  </si>
  <si>
    <t xml:space="preserve">ADJUDICADA
ADJUDICADA
ADJUDICADA
</t>
  </si>
  <si>
    <t>2026PX-13
2026PX-26</t>
  </si>
  <si>
    <t xml:space="preserve">ADJUDICADA
ADJUDICADA
</t>
  </si>
  <si>
    <t xml:space="preserve">62026002800059
62026002800112
62026002800118
</t>
  </si>
  <si>
    <t xml:space="preserve">2026PX-15
2026PX-21
</t>
  </si>
  <si>
    <t>62026002800053
62026002800083</t>
  </si>
  <si>
    <t>ANULADA
2026LD-06</t>
  </si>
  <si>
    <t>62026002800048
62026002800090</t>
  </si>
  <si>
    <r>
      <t xml:space="preserve">TRAJE IMPERMEABLE PARA MOTOCICLISTAS COLOR NEGRO DE </t>
    </r>
    <r>
      <rPr>
        <sz val="11"/>
        <color rgb="FF000000"/>
        <rFont val="Calibri"/>
        <family val="2"/>
      </rPr>
      <t>CUATRO PIEZAS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</si>
</sst>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_-* #,##0.00_-;\-* #,##0.00_-;_-* \-??_-;_-@_-"/>
    <numFmt numFmtId="168" formatCode="_-\¢* #,##0.00_-;&quot;-¢&quot;* #,##0.00_-;_-\¢* \-??_-;_-@_-"/>
    <numFmt numFmtId="169" formatCode="_(* #,##0_);_(* \(#,##0\);_(* \-_);_(@_)"/>
    <numFmt numFmtId="170" formatCode="_(* #,##0_);_(* \(#,##0\);_(* &quot;-&quot;_);_(@_)"/>
    <numFmt numFmtId="171" formatCode="&quot;₡&quot;#,##0"/>
    <numFmt numFmtId="172" formatCode="#,##0.0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  <charset val="1"/>
    </font>
    <font>
      <sz val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1" fillId="0" borderId="0"/>
    <xf numFmtId="0" fontId="13" fillId="0" borderId="0"/>
    <xf numFmtId="166" fontId="14" fillId="0" borderId="0" applyFont="0" applyFill="0" applyBorder="0" applyAlignment="0" applyProtection="0"/>
    <xf numFmtId="167" fontId="15" fillId="0" borderId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5" fillId="0" borderId="0" applyFill="0" applyBorder="0" applyAlignment="0" applyProtection="0"/>
    <xf numFmtId="0" fontId="15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9" fontId="19" fillId="0" borderId="0" applyBorder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2" fillId="0" borderId="0" xfId="0" applyFon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171" fontId="17" fillId="0" borderId="1" xfId="0" applyNumberFormat="1" applyFont="1" applyBorder="1" applyAlignment="1">
      <alignment horizontal="right" vertical="center" wrapText="1"/>
    </xf>
    <xf numFmtId="0" fontId="21" fillId="0" borderId="4" xfId="17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" fontId="27" fillId="0" borderId="1" xfId="2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2" fontId="17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27" fillId="0" borderId="1" xfId="2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171" fontId="17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27" fillId="0" borderId="6" xfId="2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3" fontId="17" fillId="0" borderId="6" xfId="0" applyNumberFormat="1" applyFont="1" applyFill="1" applyBorder="1" applyAlignment="1">
      <alignment horizontal="right" vertical="center" wrapText="1"/>
    </xf>
    <xf numFmtId="171" fontId="17" fillId="0" borderId="6" xfId="0" applyNumberFormat="1" applyFont="1" applyFill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 wrapText="1"/>
    </xf>
    <xf numFmtId="1" fontId="24" fillId="0" borderId="0" xfId="0" applyNumberFormat="1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39">
    <cellStyle name="Euro" xfId="3" xr:uid="{00000000-0005-0000-0000-000000000000}"/>
    <cellStyle name="Hipervínculo 2" xfId="23" xr:uid="{00000000-0005-0000-0000-000002000000}"/>
    <cellStyle name="Millares [0] 2" xfId="35" xr:uid="{00000000-0005-0000-0000-000004000000}"/>
    <cellStyle name="Millares 2" xfId="4" xr:uid="{00000000-0005-0000-0000-000005000000}"/>
    <cellStyle name="Millares 3" xfId="15" xr:uid="{00000000-0005-0000-0000-000006000000}"/>
    <cellStyle name="Moneda 2" xfId="5" xr:uid="{00000000-0005-0000-0000-000008000000}"/>
    <cellStyle name="Moneda 2 2" xfId="6" xr:uid="{00000000-0005-0000-0000-000009000000}"/>
    <cellStyle name="Moneda 2 2 2" xfId="7" xr:uid="{00000000-0005-0000-0000-00000A000000}"/>
    <cellStyle name="Moneda 2 2 2 2" xfId="25" xr:uid="{00000000-0005-0000-0000-00000B000000}"/>
    <cellStyle name="Moneda 2 2 2 2 2" xfId="34" xr:uid="{00000000-0005-0000-0000-00000C000000}"/>
    <cellStyle name="Moneda 2 2 3" xfId="33" xr:uid="{00000000-0005-0000-0000-00000D000000}"/>
    <cellStyle name="Moneda 3" xfId="8" xr:uid="{00000000-0005-0000-0000-00000E000000}"/>
    <cellStyle name="Normal" xfId="0" builtinId="0"/>
    <cellStyle name="Normal 2" xfId="2" xr:uid="{00000000-0005-0000-0000-000010000000}"/>
    <cellStyle name="Normal 2 2" xfId="9" xr:uid="{00000000-0005-0000-0000-000011000000}"/>
    <cellStyle name="Normal 2 2 2" xfId="10" xr:uid="{00000000-0005-0000-0000-000012000000}"/>
    <cellStyle name="Normal 2 3" xfId="11" xr:uid="{00000000-0005-0000-0000-000013000000}"/>
    <cellStyle name="Normal 2 3 2" xfId="12" xr:uid="{00000000-0005-0000-0000-000014000000}"/>
    <cellStyle name="Normal 2 4" xfId="13" xr:uid="{00000000-0005-0000-0000-000015000000}"/>
    <cellStyle name="Normal 2 4 2" xfId="14" xr:uid="{00000000-0005-0000-0000-000016000000}"/>
    <cellStyle name="Normal 2 4 3" xfId="31" xr:uid="{00000000-0005-0000-0000-000017000000}"/>
    <cellStyle name="Normal 2 5" xfId="19" xr:uid="{00000000-0005-0000-0000-000018000000}"/>
    <cellStyle name="Normal 2 6" xfId="27" xr:uid="{00000000-0005-0000-0000-000019000000}"/>
    <cellStyle name="Normal 2 7" xfId="30" xr:uid="{00000000-0005-0000-0000-00001A000000}"/>
    <cellStyle name="Normal 2 8" xfId="36" xr:uid="{00000000-0005-0000-0000-00001B000000}"/>
    <cellStyle name="Normal 3" xfId="1" xr:uid="{00000000-0005-0000-0000-00001C000000}"/>
    <cellStyle name="Normal 4" xfId="18" xr:uid="{00000000-0005-0000-0000-00001D000000}"/>
    <cellStyle name="Normal 4 2" xfId="32" xr:uid="{00000000-0005-0000-0000-00001E000000}"/>
    <cellStyle name="Normal 5" xfId="20" xr:uid="{00000000-0005-0000-0000-00001F000000}"/>
    <cellStyle name="Normal 6" xfId="21" xr:uid="{00000000-0005-0000-0000-000020000000}"/>
    <cellStyle name="Normal 6 2" xfId="26" xr:uid="{00000000-0005-0000-0000-000021000000}"/>
    <cellStyle name="Normal 6 3" xfId="37" xr:uid="{00000000-0005-0000-0000-000022000000}"/>
    <cellStyle name="Normal 7" xfId="22" xr:uid="{00000000-0005-0000-0000-000023000000}"/>
    <cellStyle name="Normal 8" xfId="24" xr:uid="{00000000-0005-0000-0000-000024000000}"/>
    <cellStyle name="Normal 8 2" xfId="28" xr:uid="{00000000-0005-0000-0000-000025000000}"/>
    <cellStyle name="Normal 8 3" xfId="38" xr:uid="{00000000-0005-0000-0000-000026000000}"/>
    <cellStyle name="Normal_Hoja1" xfId="17" xr:uid="{00000000-0005-0000-0000-000027000000}"/>
    <cellStyle name="Porcentual 2" xfId="16" xr:uid="{00000000-0005-0000-0000-000028000000}"/>
    <cellStyle name="Texto explicativo 2" xfId="29" xr:uid="{00000000-0005-0000-0000-000029000000}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99"/>
      <color rgb="FFFFFFCC"/>
      <color rgb="FFFDEBB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5" tint="-0.249977111117893"/>
  </sheetPr>
  <dimension ref="A1:Q808"/>
  <sheetViews>
    <sheetView tabSelected="1" view="pageLayout" zoomScale="60" zoomScaleNormal="70" zoomScaleSheetLayoutView="62" zoomScalePageLayoutView="60" workbookViewId="0">
      <selection activeCell="L2" sqref="L2"/>
    </sheetView>
  </sheetViews>
  <sheetFormatPr baseColWidth="10" defaultRowHeight="14.25" x14ac:dyDescent="0.2"/>
  <cols>
    <col min="1" max="1" width="22.625" customWidth="1"/>
    <col min="2" max="2" width="16.875" style="5" customWidth="1"/>
    <col min="3" max="3" width="41" customWidth="1"/>
    <col min="4" max="4" width="18.75" style="3" customWidth="1"/>
    <col min="5" max="5" width="13.25" style="3" customWidth="1"/>
    <col min="6" max="6" width="16.125" style="3" customWidth="1"/>
    <col min="7" max="7" width="4.125" style="3" hidden="1" customWidth="1"/>
    <col min="8" max="8" width="18.125" customWidth="1"/>
    <col min="9" max="9" width="24.625" style="6" customWidth="1"/>
    <col min="10" max="10" width="25.75" style="6" hidden="1" customWidth="1"/>
    <col min="11" max="11" width="25" style="6" hidden="1" customWidth="1"/>
    <col min="12" max="12" width="24.75" style="2" customWidth="1"/>
    <col min="13" max="13" width="23.25" style="4" customWidth="1"/>
    <col min="15" max="17" width="11" hidden="1" customWidth="1"/>
    <col min="22" max="22" width="12.75" customWidth="1"/>
  </cols>
  <sheetData>
    <row r="1" spans="1:17" s="1" customFormat="1" ht="51.75" customHeight="1" thickBot="1" x14ac:dyDescent="0.25">
      <c r="A1" s="15" t="s">
        <v>6</v>
      </c>
      <c r="B1" s="16" t="s">
        <v>15</v>
      </c>
      <c r="C1" s="9" t="s">
        <v>14</v>
      </c>
      <c r="D1" s="8" t="s">
        <v>7</v>
      </c>
      <c r="E1" s="8" t="s">
        <v>8</v>
      </c>
      <c r="F1" s="8" t="s">
        <v>9</v>
      </c>
      <c r="G1" s="8" t="s">
        <v>10</v>
      </c>
      <c r="H1" s="9" t="s">
        <v>10</v>
      </c>
      <c r="I1" s="8" t="s">
        <v>12</v>
      </c>
      <c r="J1" s="8" t="s">
        <v>11</v>
      </c>
      <c r="K1" s="8" t="s">
        <v>13</v>
      </c>
      <c r="L1" s="10" t="s">
        <v>16</v>
      </c>
      <c r="M1" s="16" t="s">
        <v>17</v>
      </c>
    </row>
    <row r="2" spans="1:17" ht="78" customHeight="1" x14ac:dyDescent="0.2">
      <c r="A2" s="17">
        <v>1</v>
      </c>
      <c r="B2" s="18">
        <v>1</v>
      </c>
      <c r="C2" s="19" t="s">
        <v>264</v>
      </c>
      <c r="D2" s="11" t="s">
        <v>243</v>
      </c>
      <c r="E2" s="13">
        <v>6</v>
      </c>
      <c r="F2" s="13">
        <v>2278333.3333333302</v>
      </c>
      <c r="G2" s="14">
        <v>13670000</v>
      </c>
      <c r="H2" s="14">
        <v>13670000</v>
      </c>
      <c r="I2" s="21">
        <v>62025002800214</v>
      </c>
      <c r="J2" s="7"/>
      <c r="K2" s="7"/>
      <c r="L2" s="11" t="s">
        <v>742</v>
      </c>
      <c r="M2" s="12" t="s">
        <v>250</v>
      </c>
      <c r="O2" t="s">
        <v>0</v>
      </c>
      <c r="Q2" s="1" t="s">
        <v>4</v>
      </c>
    </row>
    <row r="3" spans="1:17" ht="80.25" customHeight="1" x14ac:dyDescent="0.2">
      <c r="A3" s="17">
        <v>2</v>
      </c>
      <c r="B3" s="18">
        <v>2</v>
      </c>
      <c r="C3" s="19" t="s">
        <v>274</v>
      </c>
      <c r="D3" s="11" t="s">
        <v>243</v>
      </c>
      <c r="E3" s="13">
        <v>6</v>
      </c>
      <c r="F3" s="13">
        <v>2700000</v>
      </c>
      <c r="G3" s="14">
        <v>16200000</v>
      </c>
      <c r="H3" s="14">
        <v>16200000</v>
      </c>
      <c r="I3" s="21">
        <v>62026002800030</v>
      </c>
      <c r="J3" s="7"/>
      <c r="K3" s="7"/>
      <c r="L3" s="11" t="s">
        <v>786</v>
      </c>
      <c r="M3" s="12" t="s">
        <v>250</v>
      </c>
      <c r="O3" t="s">
        <v>1</v>
      </c>
      <c r="Q3" s="1" t="s">
        <v>3</v>
      </c>
    </row>
    <row r="4" spans="1:17" ht="57.6" customHeight="1" x14ac:dyDescent="0.2">
      <c r="A4" s="17">
        <v>3</v>
      </c>
      <c r="B4" s="18">
        <v>3</v>
      </c>
      <c r="C4" s="19" t="s">
        <v>265</v>
      </c>
      <c r="D4" s="11" t="s">
        <v>243</v>
      </c>
      <c r="E4" s="13">
        <v>3</v>
      </c>
      <c r="F4" s="13">
        <v>3166666.6666666698</v>
      </c>
      <c r="G4" s="14">
        <v>9500000.0000000093</v>
      </c>
      <c r="H4" s="14">
        <v>9500000.0000000093</v>
      </c>
      <c r="I4" s="21" t="s">
        <v>737</v>
      </c>
      <c r="J4" s="7"/>
      <c r="K4" s="7"/>
      <c r="L4" s="11" t="s">
        <v>743</v>
      </c>
      <c r="M4" s="11" t="s">
        <v>803</v>
      </c>
      <c r="O4" t="s">
        <v>2</v>
      </c>
      <c r="Q4" s="1" t="s">
        <v>5</v>
      </c>
    </row>
    <row r="5" spans="1:17" ht="60.75" customHeight="1" x14ac:dyDescent="0.2">
      <c r="A5" s="17">
        <v>4</v>
      </c>
      <c r="B5" s="18">
        <v>4</v>
      </c>
      <c r="C5" s="19" t="s">
        <v>279</v>
      </c>
      <c r="D5" s="11" t="s">
        <v>243</v>
      </c>
      <c r="E5" s="13">
        <v>12</v>
      </c>
      <c r="F5" s="13">
        <v>3390000</v>
      </c>
      <c r="G5" s="14">
        <v>0</v>
      </c>
      <c r="H5" s="14">
        <v>0</v>
      </c>
      <c r="I5" s="21" t="s">
        <v>263</v>
      </c>
      <c r="J5" s="7"/>
      <c r="K5" s="7"/>
      <c r="L5" s="11" t="s">
        <v>263</v>
      </c>
      <c r="M5" s="11" t="s">
        <v>278</v>
      </c>
    </row>
    <row r="6" spans="1:17" ht="92.25" customHeight="1" x14ac:dyDescent="0.2">
      <c r="A6" s="17">
        <v>5</v>
      </c>
      <c r="B6" s="18">
        <v>5</v>
      </c>
      <c r="C6" s="19" t="s">
        <v>834</v>
      </c>
      <c r="D6" s="11" t="s">
        <v>243</v>
      </c>
      <c r="E6" s="13">
        <v>16</v>
      </c>
      <c r="F6" s="13">
        <v>1000000</v>
      </c>
      <c r="G6" s="14">
        <v>16000000</v>
      </c>
      <c r="H6" s="14">
        <v>16000000</v>
      </c>
      <c r="I6" s="20"/>
      <c r="J6" s="7"/>
      <c r="K6" s="7"/>
      <c r="L6" s="12"/>
      <c r="M6" s="12" t="s">
        <v>159</v>
      </c>
    </row>
    <row r="7" spans="1:17" ht="57.75" customHeight="1" x14ac:dyDescent="0.2">
      <c r="A7" s="17">
        <v>6</v>
      </c>
      <c r="B7" s="18">
        <v>6</v>
      </c>
      <c r="C7" s="19" t="s">
        <v>280</v>
      </c>
      <c r="D7" s="11" t="s">
        <v>28</v>
      </c>
      <c r="E7" s="13">
        <v>1</v>
      </c>
      <c r="F7" s="13">
        <v>31800000</v>
      </c>
      <c r="G7" s="14">
        <v>31800000</v>
      </c>
      <c r="H7" s="14">
        <v>31800000</v>
      </c>
      <c r="I7" s="30" t="s">
        <v>263</v>
      </c>
      <c r="J7" s="30"/>
      <c r="K7" s="30"/>
      <c r="L7" s="30" t="s">
        <v>263</v>
      </c>
      <c r="M7" s="11" t="s">
        <v>278</v>
      </c>
    </row>
    <row r="8" spans="1:17" ht="55.5" customHeight="1" x14ac:dyDescent="0.2">
      <c r="A8" s="17">
        <v>7</v>
      </c>
      <c r="B8" s="18">
        <v>7</v>
      </c>
      <c r="C8" s="19" t="s">
        <v>280</v>
      </c>
      <c r="D8" s="11" t="s">
        <v>28</v>
      </c>
      <c r="E8" s="13">
        <v>1</v>
      </c>
      <c r="F8" s="13">
        <v>31800000</v>
      </c>
      <c r="G8" s="14">
        <v>31800000</v>
      </c>
      <c r="H8" s="14">
        <v>31800000</v>
      </c>
      <c r="I8" s="11"/>
      <c r="J8" s="11"/>
      <c r="K8" s="11"/>
      <c r="L8" s="11"/>
      <c r="M8" s="11" t="s">
        <v>278</v>
      </c>
    </row>
    <row r="9" spans="1:17" ht="57.75" customHeight="1" x14ac:dyDescent="0.2">
      <c r="A9" s="17">
        <v>8</v>
      </c>
      <c r="B9" s="18">
        <v>8</v>
      </c>
      <c r="C9" s="19" t="s">
        <v>281</v>
      </c>
      <c r="D9" s="11" t="s">
        <v>28</v>
      </c>
      <c r="E9" s="13">
        <v>2</v>
      </c>
      <c r="F9" s="13">
        <v>119999.99999998799</v>
      </c>
      <c r="G9" s="14">
        <v>239999.99999997599</v>
      </c>
      <c r="H9" s="14">
        <v>239999.99999997599</v>
      </c>
      <c r="I9" s="30" t="s">
        <v>263</v>
      </c>
      <c r="J9" s="30"/>
      <c r="K9" s="30"/>
      <c r="L9" s="30" t="s">
        <v>263</v>
      </c>
      <c r="M9" s="11" t="s">
        <v>278</v>
      </c>
    </row>
    <row r="10" spans="1:17" ht="42.75" x14ac:dyDescent="0.2">
      <c r="A10" s="17">
        <v>9</v>
      </c>
      <c r="B10" s="18">
        <v>9</v>
      </c>
      <c r="C10" s="19" t="s">
        <v>281</v>
      </c>
      <c r="D10" s="11" t="s">
        <v>28</v>
      </c>
      <c r="E10" s="13">
        <v>2</v>
      </c>
      <c r="F10" s="13">
        <v>119999.99999998799</v>
      </c>
      <c r="G10" s="14">
        <v>239999.99999997599</v>
      </c>
      <c r="H10" s="14">
        <v>239999.99999997599</v>
      </c>
      <c r="I10" s="11"/>
      <c r="L10" s="11"/>
      <c r="M10" s="12" t="s">
        <v>159</v>
      </c>
    </row>
    <row r="11" spans="1:17" ht="65.25" customHeight="1" x14ac:dyDescent="0.2">
      <c r="A11" s="17">
        <v>10</v>
      </c>
      <c r="B11" s="18">
        <v>10</v>
      </c>
      <c r="C11" s="19" t="s">
        <v>282</v>
      </c>
      <c r="D11" s="11" t="s">
        <v>31</v>
      </c>
      <c r="E11" s="13">
        <v>1</v>
      </c>
      <c r="F11" s="13">
        <v>2319979</v>
      </c>
      <c r="G11" s="14">
        <v>2319979</v>
      </c>
      <c r="H11" s="14">
        <v>2319979</v>
      </c>
      <c r="I11" s="22"/>
      <c r="J11" s="11" t="s">
        <v>263</v>
      </c>
      <c r="K11" s="11" t="s">
        <v>263</v>
      </c>
      <c r="L11" s="11"/>
      <c r="M11" s="11" t="s">
        <v>745</v>
      </c>
    </row>
    <row r="12" spans="1:17" ht="63.75" customHeight="1" x14ac:dyDescent="0.2">
      <c r="A12" s="17">
        <v>11</v>
      </c>
      <c r="B12" s="18">
        <v>11</v>
      </c>
      <c r="C12" s="19" t="s">
        <v>283</v>
      </c>
      <c r="D12" s="11" t="s">
        <v>244</v>
      </c>
      <c r="E12" s="13">
        <v>1</v>
      </c>
      <c r="F12" s="13">
        <v>8056000</v>
      </c>
      <c r="G12" s="14">
        <v>8056000</v>
      </c>
      <c r="H12" s="14">
        <v>8056000</v>
      </c>
      <c r="I12" s="21">
        <v>62026002800100</v>
      </c>
      <c r="L12" s="11"/>
      <c r="M12" s="11" t="s">
        <v>159</v>
      </c>
    </row>
    <row r="13" spans="1:17" ht="71.25" x14ac:dyDescent="0.2">
      <c r="A13" s="17">
        <v>12</v>
      </c>
      <c r="B13" s="18">
        <v>12</v>
      </c>
      <c r="C13" s="19" t="s">
        <v>284</v>
      </c>
      <c r="D13" s="11" t="s">
        <v>31</v>
      </c>
      <c r="E13" s="13">
        <v>1</v>
      </c>
      <c r="F13" s="13">
        <v>2800000</v>
      </c>
      <c r="G13" s="14">
        <v>2800000</v>
      </c>
      <c r="H13" s="14">
        <v>2800000</v>
      </c>
      <c r="I13" s="24"/>
      <c r="L13" s="24"/>
      <c r="M13" s="24" t="s">
        <v>158</v>
      </c>
    </row>
    <row r="14" spans="1:17" ht="78.75" customHeight="1" x14ac:dyDescent="0.2">
      <c r="A14" s="17">
        <v>13</v>
      </c>
      <c r="B14" s="18">
        <v>13</v>
      </c>
      <c r="C14" s="19" t="s">
        <v>285</v>
      </c>
      <c r="D14" s="11" t="s">
        <v>31</v>
      </c>
      <c r="E14" s="13">
        <v>1</v>
      </c>
      <c r="F14" s="13">
        <v>2755000</v>
      </c>
      <c r="G14" s="14">
        <v>2755000</v>
      </c>
      <c r="H14" s="14">
        <v>2755000</v>
      </c>
      <c r="I14" s="24"/>
      <c r="J14" s="7"/>
      <c r="K14" s="7"/>
      <c r="L14" s="24"/>
      <c r="M14" s="24" t="s">
        <v>158</v>
      </c>
    </row>
    <row r="15" spans="1:17" ht="63.75" customHeight="1" x14ac:dyDescent="0.2">
      <c r="A15" s="17">
        <v>14</v>
      </c>
      <c r="B15" s="18">
        <v>14</v>
      </c>
      <c r="C15" s="19" t="s">
        <v>286</v>
      </c>
      <c r="D15" s="11" t="s">
        <v>31</v>
      </c>
      <c r="E15" s="13">
        <v>1</v>
      </c>
      <c r="F15" s="13">
        <v>70000000</v>
      </c>
      <c r="G15" s="14">
        <v>70000000</v>
      </c>
      <c r="H15" s="14">
        <v>70000000</v>
      </c>
      <c r="I15" s="24"/>
      <c r="J15" s="7"/>
      <c r="K15" s="7"/>
      <c r="L15" s="24"/>
      <c r="M15" s="24" t="s">
        <v>158</v>
      </c>
    </row>
    <row r="16" spans="1:17" ht="69" customHeight="1" x14ac:dyDescent="0.2">
      <c r="A16" s="31">
        <v>15</v>
      </c>
      <c r="B16" s="18">
        <v>15</v>
      </c>
      <c r="C16" s="32" t="s">
        <v>268</v>
      </c>
      <c r="D16" s="30" t="s">
        <v>31</v>
      </c>
      <c r="E16" s="33">
        <v>1</v>
      </c>
      <c r="F16" s="33">
        <v>8600000</v>
      </c>
      <c r="G16" s="34">
        <v>0</v>
      </c>
      <c r="H16" s="34">
        <v>0</v>
      </c>
      <c r="I16" s="30" t="s">
        <v>263</v>
      </c>
      <c r="J16" s="35"/>
      <c r="K16" s="35"/>
      <c r="L16" s="30" t="s">
        <v>263</v>
      </c>
      <c r="M16" s="30" t="s">
        <v>278</v>
      </c>
    </row>
    <row r="17" spans="1:13" ht="71.25" x14ac:dyDescent="0.2">
      <c r="A17" s="31">
        <v>16</v>
      </c>
      <c r="B17" s="18">
        <v>16</v>
      </c>
      <c r="C17" s="32" t="s">
        <v>269</v>
      </c>
      <c r="D17" s="30" t="s">
        <v>31</v>
      </c>
      <c r="E17" s="33">
        <v>1</v>
      </c>
      <c r="F17" s="33">
        <v>6990000</v>
      </c>
      <c r="G17" s="34">
        <v>0</v>
      </c>
      <c r="H17" s="34">
        <v>0</v>
      </c>
      <c r="I17" s="30" t="s">
        <v>263</v>
      </c>
      <c r="J17" s="30"/>
      <c r="K17" s="30"/>
      <c r="L17" s="30" t="s">
        <v>263</v>
      </c>
      <c r="M17" s="30" t="s">
        <v>278</v>
      </c>
    </row>
    <row r="18" spans="1:13" ht="69" customHeight="1" x14ac:dyDescent="0.2">
      <c r="A18" s="31">
        <v>17</v>
      </c>
      <c r="B18" s="18">
        <v>17</v>
      </c>
      <c r="C18" s="32" t="s">
        <v>270</v>
      </c>
      <c r="D18" s="30" t="s">
        <v>31</v>
      </c>
      <c r="E18" s="33">
        <v>1</v>
      </c>
      <c r="F18" s="33">
        <v>3500000</v>
      </c>
      <c r="G18" s="34">
        <v>0</v>
      </c>
      <c r="H18" s="34">
        <v>0</v>
      </c>
      <c r="I18" s="30" t="s">
        <v>263</v>
      </c>
      <c r="J18" s="30"/>
      <c r="K18" s="30"/>
      <c r="L18" s="30" t="s">
        <v>263</v>
      </c>
      <c r="M18" s="30" t="s">
        <v>278</v>
      </c>
    </row>
    <row r="19" spans="1:13" ht="74.25" customHeight="1" x14ac:dyDescent="0.2">
      <c r="A19" s="17">
        <v>18</v>
      </c>
      <c r="B19" s="18">
        <v>18</v>
      </c>
      <c r="C19" s="19" t="s">
        <v>835</v>
      </c>
      <c r="D19" s="11" t="s">
        <v>31</v>
      </c>
      <c r="E19" s="13">
        <v>12</v>
      </c>
      <c r="F19" s="13">
        <v>1421640.38</v>
      </c>
      <c r="G19" s="14">
        <v>1377000</v>
      </c>
      <c r="H19" s="14">
        <v>17059684.559999999</v>
      </c>
      <c r="I19" s="24"/>
      <c r="J19" s="7"/>
      <c r="K19" s="7"/>
      <c r="L19" s="24"/>
      <c r="M19" s="24" t="s">
        <v>158</v>
      </c>
    </row>
    <row r="20" spans="1:13" ht="61.5" customHeight="1" x14ac:dyDescent="0.2">
      <c r="A20" s="31">
        <v>19</v>
      </c>
      <c r="B20" s="36">
        <v>19</v>
      </c>
      <c r="C20" s="32" t="s">
        <v>189</v>
      </c>
      <c r="D20" s="30" t="s">
        <v>31</v>
      </c>
      <c r="E20" s="33">
        <v>1</v>
      </c>
      <c r="F20" s="33">
        <v>133367240</v>
      </c>
      <c r="G20" s="34">
        <v>0</v>
      </c>
      <c r="H20" s="34">
        <v>0</v>
      </c>
      <c r="I20" s="30" t="s">
        <v>263</v>
      </c>
      <c r="J20" s="30"/>
      <c r="K20" s="30"/>
      <c r="L20" s="30" t="s">
        <v>263</v>
      </c>
      <c r="M20" s="30" t="s">
        <v>278</v>
      </c>
    </row>
    <row r="21" spans="1:13" ht="78" customHeight="1" x14ac:dyDescent="0.2">
      <c r="A21" s="17">
        <v>20</v>
      </c>
      <c r="B21" s="18">
        <v>20</v>
      </c>
      <c r="C21" s="19" t="s">
        <v>759</v>
      </c>
      <c r="D21" s="11" t="s">
        <v>31</v>
      </c>
      <c r="E21" s="13">
        <v>12</v>
      </c>
      <c r="F21" s="13">
        <v>855664.17</v>
      </c>
      <c r="G21" s="14">
        <v>10267970</v>
      </c>
      <c r="H21" s="14">
        <v>10267970</v>
      </c>
      <c r="I21" s="24"/>
      <c r="J21" s="7"/>
      <c r="K21" s="7"/>
      <c r="L21" s="24"/>
      <c r="M21" s="11" t="s">
        <v>159</v>
      </c>
    </row>
    <row r="22" spans="1:13" ht="60" customHeight="1" x14ac:dyDescent="0.2">
      <c r="A22" s="17">
        <v>21</v>
      </c>
      <c r="B22" s="18">
        <v>21</v>
      </c>
      <c r="C22" s="19" t="s">
        <v>271</v>
      </c>
      <c r="D22" s="11" t="s">
        <v>31</v>
      </c>
      <c r="E22" s="13">
        <v>12</v>
      </c>
      <c r="F22" s="13">
        <v>1550812.66</v>
      </c>
      <c r="G22" s="14">
        <v>18609752</v>
      </c>
      <c r="H22" s="14">
        <v>18609752</v>
      </c>
      <c r="I22" s="24"/>
      <c r="J22" s="7"/>
      <c r="K22" s="7"/>
      <c r="L22" s="24"/>
      <c r="M22" s="11" t="s">
        <v>159</v>
      </c>
    </row>
    <row r="23" spans="1:13" ht="55.5" customHeight="1" x14ac:dyDescent="0.2">
      <c r="A23" s="17">
        <v>22</v>
      </c>
      <c r="B23" s="18">
        <v>22</v>
      </c>
      <c r="C23" s="19" t="s">
        <v>287</v>
      </c>
      <c r="D23" s="11" t="s">
        <v>28</v>
      </c>
      <c r="E23" s="13">
        <v>8</v>
      </c>
      <c r="F23" s="13">
        <v>53000</v>
      </c>
      <c r="G23" s="14">
        <v>424000</v>
      </c>
      <c r="H23" s="14">
        <v>424000</v>
      </c>
      <c r="I23" s="30" t="s">
        <v>263</v>
      </c>
      <c r="J23" s="30"/>
      <c r="K23" s="30"/>
      <c r="L23" s="30" t="s">
        <v>263</v>
      </c>
      <c r="M23" s="11" t="s">
        <v>278</v>
      </c>
    </row>
    <row r="24" spans="1:13" ht="65.25" customHeight="1" x14ac:dyDescent="0.2">
      <c r="A24" s="17">
        <v>23</v>
      </c>
      <c r="B24" s="18">
        <v>23</v>
      </c>
      <c r="C24" s="19" t="s">
        <v>288</v>
      </c>
      <c r="D24" s="11" t="s">
        <v>30</v>
      </c>
      <c r="E24" s="13">
        <v>1</v>
      </c>
      <c r="F24" s="13">
        <v>1</v>
      </c>
      <c r="G24" s="14">
        <v>101000000.000001</v>
      </c>
      <c r="H24" s="14">
        <v>1</v>
      </c>
      <c r="I24" s="21"/>
      <c r="J24" s="7"/>
      <c r="K24" s="7"/>
      <c r="L24" s="11"/>
      <c r="M24" s="11" t="s">
        <v>158</v>
      </c>
    </row>
    <row r="25" spans="1:13" ht="34.5" customHeight="1" x14ac:dyDescent="0.2">
      <c r="A25" s="31">
        <v>24</v>
      </c>
      <c r="B25" s="36">
        <v>24</v>
      </c>
      <c r="C25" s="32" t="s">
        <v>195</v>
      </c>
      <c r="D25" s="30" t="s">
        <v>243</v>
      </c>
      <c r="E25" s="33">
        <v>12</v>
      </c>
      <c r="F25" s="33">
        <v>2200000</v>
      </c>
      <c r="G25" s="34">
        <v>0</v>
      </c>
      <c r="H25" s="34">
        <v>0</v>
      </c>
      <c r="I25" s="30" t="s">
        <v>263</v>
      </c>
      <c r="J25" s="30"/>
      <c r="K25" s="30"/>
      <c r="L25" s="30" t="s">
        <v>263</v>
      </c>
      <c r="M25" s="30" t="s">
        <v>278</v>
      </c>
    </row>
    <row r="26" spans="1:13" ht="42.75" x14ac:dyDescent="0.2">
      <c r="A26" s="31">
        <v>25</v>
      </c>
      <c r="B26" s="36">
        <v>25</v>
      </c>
      <c r="C26" s="32" t="s">
        <v>195</v>
      </c>
      <c r="D26" s="30" t="s">
        <v>28</v>
      </c>
      <c r="E26" s="33">
        <v>1</v>
      </c>
      <c r="F26" s="33">
        <v>2200000</v>
      </c>
      <c r="G26" s="34">
        <v>2200000</v>
      </c>
      <c r="H26" s="34">
        <v>2200000</v>
      </c>
      <c r="I26" s="30" t="s">
        <v>263</v>
      </c>
      <c r="J26" s="30"/>
      <c r="K26" s="30"/>
      <c r="L26" s="30" t="s">
        <v>263</v>
      </c>
      <c r="M26" s="30" t="s">
        <v>278</v>
      </c>
    </row>
    <row r="27" spans="1:13" ht="42.75" x14ac:dyDescent="0.2">
      <c r="A27" s="31">
        <v>26</v>
      </c>
      <c r="B27" s="36">
        <v>26</v>
      </c>
      <c r="C27" s="32" t="s">
        <v>195</v>
      </c>
      <c r="D27" s="30" t="s">
        <v>28</v>
      </c>
      <c r="E27" s="33">
        <v>1</v>
      </c>
      <c r="F27" s="33">
        <v>2200000</v>
      </c>
      <c r="G27" s="34">
        <v>2200000</v>
      </c>
      <c r="H27" s="34">
        <v>2200000</v>
      </c>
      <c r="I27" s="30"/>
      <c r="J27" s="30"/>
      <c r="K27" s="30"/>
      <c r="L27" s="30"/>
      <c r="M27" s="30" t="s">
        <v>159</v>
      </c>
    </row>
    <row r="28" spans="1:13" ht="71.25" x14ac:dyDescent="0.2">
      <c r="A28" s="31">
        <v>27</v>
      </c>
      <c r="B28" s="36">
        <v>27</v>
      </c>
      <c r="C28" s="32" t="s">
        <v>289</v>
      </c>
      <c r="D28" s="30" t="s">
        <v>36</v>
      </c>
      <c r="E28" s="33">
        <v>12</v>
      </c>
      <c r="F28" s="33">
        <v>1562500</v>
      </c>
      <c r="G28" s="34">
        <v>0</v>
      </c>
      <c r="H28" s="34">
        <v>0</v>
      </c>
      <c r="I28" s="30" t="s">
        <v>263</v>
      </c>
      <c r="J28" s="30"/>
      <c r="K28" s="30"/>
      <c r="L28" s="30" t="s">
        <v>263</v>
      </c>
      <c r="M28" s="30" t="s">
        <v>278</v>
      </c>
    </row>
    <row r="29" spans="1:13" ht="42.75" x14ac:dyDescent="0.2">
      <c r="A29" s="31">
        <v>28</v>
      </c>
      <c r="B29" s="36">
        <v>28</v>
      </c>
      <c r="C29" s="32" t="s">
        <v>290</v>
      </c>
      <c r="D29" s="30" t="s">
        <v>244</v>
      </c>
      <c r="E29" s="33">
        <v>1</v>
      </c>
      <c r="F29" s="33">
        <v>15000000</v>
      </c>
      <c r="G29" s="34">
        <v>0</v>
      </c>
      <c r="H29" s="34">
        <v>0</v>
      </c>
      <c r="I29" s="30" t="s">
        <v>263</v>
      </c>
      <c r="J29" s="30"/>
      <c r="K29" s="30"/>
      <c r="L29" s="30" t="s">
        <v>263</v>
      </c>
      <c r="M29" s="30" t="s">
        <v>278</v>
      </c>
    </row>
    <row r="30" spans="1:13" ht="75" customHeight="1" x14ac:dyDescent="0.2">
      <c r="A30" s="17">
        <v>29</v>
      </c>
      <c r="B30" s="18">
        <v>29</v>
      </c>
      <c r="C30" s="19" t="s">
        <v>196</v>
      </c>
      <c r="D30" s="11" t="s">
        <v>28</v>
      </c>
      <c r="E30" s="13">
        <v>1</v>
      </c>
      <c r="F30" s="13">
        <v>37100000</v>
      </c>
      <c r="G30" s="14">
        <v>37100000</v>
      </c>
      <c r="H30" s="14">
        <v>37100000</v>
      </c>
      <c r="I30" s="11"/>
      <c r="J30" s="7"/>
      <c r="K30" s="7"/>
      <c r="L30" s="11"/>
      <c r="M30" s="11" t="s">
        <v>159</v>
      </c>
    </row>
    <row r="31" spans="1:13" ht="42.75" x14ac:dyDescent="0.2">
      <c r="A31" s="17">
        <v>30</v>
      </c>
      <c r="B31" s="18">
        <v>30</v>
      </c>
      <c r="C31" s="19" t="s">
        <v>291</v>
      </c>
      <c r="D31" s="11" t="s">
        <v>28</v>
      </c>
      <c r="E31" s="13">
        <v>1</v>
      </c>
      <c r="F31" s="13">
        <v>530000000</v>
      </c>
      <c r="G31" s="14">
        <v>530000000</v>
      </c>
      <c r="H31" s="14">
        <v>530000000</v>
      </c>
      <c r="I31" s="11"/>
      <c r="L31" s="11"/>
      <c r="M31" s="11" t="s">
        <v>159</v>
      </c>
    </row>
    <row r="32" spans="1:13" ht="42.75" x14ac:dyDescent="0.2">
      <c r="A32" s="17">
        <v>31</v>
      </c>
      <c r="B32" s="18">
        <v>31</v>
      </c>
      <c r="C32" s="19" t="s">
        <v>292</v>
      </c>
      <c r="D32" s="11" t="s">
        <v>28</v>
      </c>
      <c r="E32" s="13">
        <v>36</v>
      </c>
      <c r="F32" s="13">
        <v>20000</v>
      </c>
      <c r="G32" s="14">
        <v>720000</v>
      </c>
      <c r="H32" s="14">
        <v>720000</v>
      </c>
      <c r="I32" s="30" t="s">
        <v>263</v>
      </c>
      <c r="J32" s="35"/>
      <c r="K32" s="35"/>
      <c r="L32" s="30" t="s">
        <v>263</v>
      </c>
      <c r="M32" s="11" t="s">
        <v>278</v>
      </c>
    </row>
    <row r="33" spans="1:13" ht="42.75" x14ac:dyDescent="0.2">
      <c r="A33" s="17">
        <v>32</v>
      </c>
      <c r="B33" s="18">
        <v>32</v>
      </c>
      <c r="C33" s="19" t="s">
        <v>293</v>
      </c>
      <c r="D33" s="11" t="s">
        <v>28</v>
      </c>
      <c r="E33" s="13">
        <v>1</v>
      </c>
      <c r="F33" s="13">
        <v>44000000</v>
      </c>
      <c r="G33" s="14">
        <v>44000000</v>
      </c>
      <c r="H33" s="14">
        <v>44000000</v>
      </c>
      <c r="I33" s="30" t="s">
        <v>263</v>
      </c>
      <c r="J33" s="35"/>
      <c r="K33" s="35"/>
      <c r="L33" s="30" t="s">
        <v>263</v>
      </c>
      <c r="M33" s="11" t="s">
        <v>278</v>
      </c>
    </row>
    <row r="34" spans="1:13" ht="42.75" x14ac:dyDescent="0.2">
      <c r="A34" s="17">
        <v>33</v>
      </c>
      <c r="B34" s="18">
        <v>33</v>
      </c>
      <c r="C34" s="19" t="s">
        <v>294</v>
      </c>
      <c r="D34" s="11" t="s">
        <v>28</v>
      </c>
      <c r="E34" s="13">
        <v>1</v>
      </c>
      <c r="F34" s="13">
        <v>318000000</v>
      </c>
      <c r="G34" s="14">
        <v>318000000</v>
      </c>
      <c r="H34" s="14">
        <v>318000000</v>
      </c>
      <c r="I34" s="30" t="s">
        <v>263</v>
      </c>
      <c r="J34" s="35"/>
      <c r="K34" s="35"/>
      <c r="L34" s="30" t="s">
        <v>263</v>
      </c>
      <c r="M34" s="11" t="s">
        <v>278</v>
      </c>
    </row>
    <row r="35" spans="1:13" ht="42.75" x14ac:dyDescent="0.2">
      <c r="A35" s="17">
        <v>34</v>
      </c>
      <c r="B35" s="18">
        <v>34</v>
      </c>
      <c r="C35" s="19" t="s">
        <v>295</v>
      </c>
      <c r="D35" s="11" t="s">
        <v>28</v>
      </c>
      <c r="E35" s="13">
        <v>1</v>
      </c>
      <c r="F35" s="13">
        <v>22000000</v>
      </c>
      <c r="G35" s="14">
        <v>22000000</v>
      </c>
      <c r="H35" s="14">
        <v>22000000</v>
      </c>
      <c r="I35" s="30" t="s">
        <v>263</v>
      </c>
      <c r="J35" s="35"/>
      <c r="K35" s="35"/>
      <c r="L35" s="30" t="s">
        <v>263</v>
      </c>
      <c r="M35" s="11" t="s">
        <v>278</v>
      </c>
    </row>
    <row r="36" spans="1:13" ht="42.75" x14ac:dyDescent="0.2">
      <c r="A36" s="17">
        <v>35</v>
      </c>
      <c r="B36" s="18">
        <v>35</v>
      </c>
      <c r="C36" s="19" t="s">
        <v>292</v>
      </c>
      <c r="D36" s="11" t="s">
        <v>28</v>
      </c>
      <c r="E36" s="13">
        <v>197</v>
      </c>
      <c r="F36" s="13">
        <v>20000</v>
      </c>
      <c r="G36" s="14">
        <v>3940000</v>
      </c>
      <c r="H36" s="14">
        <v>3940000</v>
      </c>
      <c r="I36" s="30" t="s">
        <v>263</v>
      </c>
      <c r="J36" s="35"/>
      <c r="K36" s="35"/>
      <c r="L36" s="30" t="s">
        <v>263</v>
      </c>
      <c r="M36" s="11" t="s">
        <v>278</v>
      </c>
    </row>
    <row r="37" spans="1:13" ht="42.75" x14ac:dyDescent="0.2">
      <c r="A37" s="17">
        <v>36</v>
      </c>
      <c r="B37" s="18">
        <v>36</v>
      </c>
      <c r="C37" s="19" t="s">
        <v>292</v>
      </c>
      <c r="D37" s="11" t="s">
        <v>28</v>
      </c>
      <c r="E37" s="13">
        <v>36</v>
      </c>
      <c r="F37" s="13">
        <v>20000</v>
      </c>
      <c r="G37" s="14">
        <v>720000</v>
      </c>
      <c r="H37" s="14">
        <v>720000</v>
      </c>
      <c r="I37" s="21"/>
      <c r="J37" s="7"/>
      <c r="K37" s="7"/>
      <c r="L37" s="11"/>
      <c r="M37" s="11" t="s">
        <v>159</v>
      </c>
    </row>
    <row r="38" spans="1:13" ht="42.75" x14ac:dyDescent="0.2">
      <c r="A38" s="17">
        <v>37</v>
      </c>
      <c r="B38" s="18">
        <v>37</v>
      </c>
      <c r="C38" s="19" t="s">
        <v>296</v>
      </c>
      <c r="D38" s="11" t="s">
        <v>28</v>
      </c>
      <c r="E38" s="13">
        <v>1</v>
      </c>
      <c r="F38" s="13">
        <v>30000000</v>
      </c>
      <c r="G38" s="14">
        <v>30000000</v>
      </c>
      <c r="H38" s="14">
        <v>30000000</v>
      </c>
      <c r="I38" s="11"/>
      <c r="J38" s="7"/>
      <c r="K38" s="7"/>
      <c r="L38" s="11"/>
      <c r="M38" s="11" t="s">
        <v>159</v>
      </c>
    </row>
    <row r="39" spans="1:13" ht="42.75" x14ac:dyDescent="0.2">
      <c r="A39" s="17">
        <v>38</v>
      </c>
      <c r="B39" s="18">
        <v>38</v>
      </c>
      <c r="C39" s="19" t="s">
        <v>292</v>
      </c>
      <c r="D39" s="11" t="s">
        <v>28</v>
      </c>
      <c r="E39" s="13">
        <v>197</v>
      </c>
      <c r="F39" s="13">
        <v>20000</v>
      </c>
      <c r="G39" s="14">
        <v>3940000</v>
      </c>
      <c r="H39" s="14">
        <v>3940000</v>
      </c>
      <c r="I39" s="11"/>
      <c r="J39" s="7"/>
      <c r="K39" s="7"/>
      <c r="L39" s="11"/>
      <c r="M39" s="11" t="s">
        <v>159</v>
      </c>
    </row>
    <row r="40" spans="1:13" ht="42.75" x14ac:dyDescent="0.2">
      <c r="A40" s="31">
        <v>39</v>
      </c>
      <c r="B40" s="18">
        <v>39</v>
      </c>
      <c r="C40" s="32" t="s">
        <v>297</v>
      </c>
      <c r="D40" s="30" t="s">
        <v>244</v>
      </c>
      <c r="E40" s="33">
        <v>12</v>
      </c>
      <c r="F40" s="33">
        <v>1750000</v>
      </c>
      <c r="G40" s="34">
        <v>0</v>
      </c>
      <c r="H40" s="34">
        <v>0</v>
      </c>
      <c r="I40" s="30" t="s">
        <v>263</v>
      </c>
      <c r="J40" s="30"/>
      <c r="K40" s="30"/>
      <c r="L40" s="30" t="s">
        <v>263</v>
      </c>
      <c r="M40" s="30" t="s">
        <v>263</v>
      </c>
    </row>
    <row r="41" spans="1:13" ht="57" x14ac:dyDescent="0.2">
      <c r="A41" s="31">
        <v>40</v>
      </c>
      <c r="B41" s="18">
        <v>40</v>
      </c>
      <c r="C41" s="32" t="s">
        <v>197</v>
      </c>
      <c r="D41" s="30" t="s">
        <v>244</v>
      </c>
      <c r="E41" s="33">
        <v>12</v>
      </c>
      <c r="F41" s="33">
        <v>3750000</v>
      </c>
      <c r="G41" s="34">
        <v>0</v>
      </c>
      <c r="H41" s="34">
        <v>0</v>
      </c>
      <c r="I41" s="30" t="s">
        <v>263</v>
      </c>
      <c r="J41" s="30"/>
      <c r="K41" s="30"/>
      <c r="L41" s="30" t="s">
        <v>263</v>
      </c>
      <c r="M41" s="30" t="s">
        <v>263</v>
      </c>
    </row>
    <row r="42" spans="1:13" ht="28.5" x14ac:dyDescent="0.2">
      <c r="A42" s="17">
        <v>41</v>
      </c>
      <c r="B42" s="18">
        <v>41</v>
      </c>
      <c r="C42" s="19" t="s">
        <v>298</v>
      </c>
      <c r="D42" s="11" t="s">
        <v>46</v>
      </c>
      <c r="E42" s="13">
        <v>1</v>
      </c>
      <c r="F42" s="13">
        <v>900000</v>
      </c>
      <c r="G42" s="14">
        <v>900000</v>
      </c>
      <c r="H42" s="14">
        <v>900000</v>
      </c>
      <c r="I42" s="21"/>
      <c r="L42" s="11"/>
      <c r="M42" s="11" t="s">
        <v>159</v>
      </c>
    </row>
    <row r="43" spans="1:13" ht="57" x14ac:dyDescent="0.2">
      <c r="A43" s="17">
        <v>42</v>
      </c>
      <c r="B43" s="18">
        <v>42</v>
      </c>
      <c r="C43" s="19" t="s">
        <v>299</v>
      </c>
      <c r="D43" s="11" t="s">
        <v>32</v>
      </c>
      <c r="E43" s="13">
        <v>1</v>
      </c>
      <c r="F43" s="13">
        <v>40000000</v>
      </c>
      <c r="G43" s="14">
        <v>40000000</v>
      </c>
      <c r="H43" s="14">
        <v>40000000</v>
      </c>
      <c r="I43" s="20"/>
      <c r="L43" s="11"/>
      <c r="M43" s="11" t="s">
        <v>159</v>
      </c>
    </row>
    <row r="44" spans="1:13" ht="57" x14ac:dyDescent="0.2">
      <c r="A44" s="17">
        <v>43</v>
      </c>
      <c r="B44" s="18">
        <v>43</v>
      </c>
      <c r="C44" s="19" t="s">
        <v>300</v>
      </c>
      <c r="D44" s="11" t="s">
        <v>32</v>
      </c>
      <c r="E44" s="13">
        <v>15</v>
      </c>
      <c r="F44" s="13">
        <v>100000</v>
      </c>
      <c r="G44" s="14">
        <v>1500000</v>
      </c>
      <c r="H44" s="14">
        <v>1500000</v>
      </c>
      <c r="I44" s="21"/>
      <c r="L44" s="11"/>
      <c r="M44" s="11" t="s">
        <v>159</v>
      </c>
    </row>
    <row r="45" spans="1:13" ht="57" x14ac:dyDescent="0.2">
      <c r="A45" s="17">
        <v>44</v>
      </c>
      <c r="B45" s="18">
        <v>44</v>
      </c>
      <c r="C45" s="19" t="s">
        <v>33</v>
      </c>
      <c r="D45" s="11" t="s">
        <v>32</v>
      </c>
      <c r="E45" s="13">
        <v>1</v>
      </c>
      <c r="F45" s="13">
        <v>15000000</v>
      </c>
      <c r="G45" s="14">
        <v>15000000</v>
      </c>
      <c r="H45" s="14">
        <v>15000000</v>
      </c>
      <c r="I45" s="23"/>
      <c r="J45" s="7"/>
      <c r="K45" s="7"/>
      <c r="L45" s="26"/>
      <c r="M45" s="11" t="s">
        <v>159</v>
      </c>
    </row>
    <row r="46" spans="1:13" ht="57" x14ac:dyDescent="0.2">
      <c r="A46" s="17">
        <v>45</v>
      </c>
      <c r="B46" s="18">
        <v>45</v>
      </c>
      <c r="C46" s="19" t="s">
        <v>34</v>
      </c>
      <c r="D46" s="11" t="s">
        <v>32</v>
      </c>
      <c r="E46" s="13">
        <v>25</v>
      </c>
      <c r="F46" s="13">
        <v>1000000</v>
      </c>
      <c r="G46" s="14">
        <v>25000000</v>
      </c>
      <c r="H46" s="14">
        <v>25000000</v>
      </c>
      <c r="I46" s="21"/>
      <c r="L46" s="11"/>
      <c r="M46" s="11" t="s">
        <v>158</v>
      </c>
    </row>
    <row r="47" spans="1:13" ht="60.75" customHeight="1" x14ac:dyDescent="0.2">
      <c r="A47" s="17">
        <v>46</v>
      </c>
      <c r="B47" s="18">
        <v>46</v>
      </c>
      <c r="C47" s="19" t="s">
        <v>301</v>
      </c>
      <c r="D47" s="11" t="s">
        <v>245</v>
      </c>
      <c r="E47" s="13">
        <v>800</v>
      </c>
      <c r="F47" s="13">
        <v>7500</v>
      </c>
      <c r="G47" s="14">
        <v>6000000</v>
      </c>
      <c r="H47" s="14">
        <v>6000000</v>
      </c>
      <c r="I47" s="21"/>
      <c r="L47" s="11"/>
      <c r="M47" s="11" t="s">
        <v>158</v>
      </c>
    </row>
    <row r="48" spans="1:13" ht="42.75" x14ac:dyDescent="0.2">
      <c r="A48" s="17">
        <v>47</v>
      </c>
      <c r="B48" s="18">
        <v>47</v>
      </c>
      <c r="C48" s="19" t="s">
        <v>302</v>
      </c>
      <c r="D48" s="11" t="s">
        <v>28</v>
      </c>
      <c r="E48" s="13">
        <v>1</v>
      </c>
      <c r="F48" s="13">
        <v>927999999.99999201</v>
      </c>
      <c r="G48" s="14">
        <v>927999999.99999201</v>
      </c>
      <c r="H48" s="14">
        <v>927999999.99999201</v>
      </c>
      <c r="I48" s="11"/>
      <c r="L48" s="11"/>
      <c r="M48" s="11" t="s">
        <v>159</v>
      </c>
    </row>
    <row r="49" spans="1:13" ht="42.75" x14ac:dyDescent="0.2">
      <c r="A49" s="17">
        <v>48</v>
      </c>
      <c r="B49" s="18">
        <v>48</v>
      </c>
      <c r="C49" s="19" t="s">
        <v>303</v>
      </c>
      <c r="D49" s="11" t="s">
        <v>28</v>
      </c>
      <c r="E49" s="13">
        <v>1</v>
      </c>
      <c r="F49" s="13">
        <v>63999999.999998897</v>
      </c>
      <c r="G49" s="14">
        <v>63999999.999998897</v>
      </c>
      <c r="H49" s="14">
        <v>63999999.999998897</v>
      </c>
      <c r="I49" s="30" t="s">
        <v>263</v>
      </c>
      <c r="J49" s="35"/>
      <c r="K49" s="35"/>
      <c r="L49" s="30" t="s">
        <v>263</v>
      </c>
      <c r="M49" s="11" t="s">
        <v>278</v>
      </c>
    </row>
    <row r="50" spans="1:13" ht="60" customHeight="1" x14ac:dyDescent="0.2">
      <c r="A50" s="17">
        <v>49</v>
      </c>
      <c r="B50" s="18">
        <v>49</v>
      </c>
      <c r="C50" s="19" t="s">
        <v>303</v>
      </c>
      <c r="D50" s="11" t="s">
        <v>28</v>
      </c>
      <c r="E50" s="13">
        <v>1</v>
      </c>
      <c r="F50" s="13">
        <v>63999999.999998897</v>
      </c>
      <c r="G50" s="14">
        <v>63999999.999998897</v>
      </c>
      <c r="H50" s="14">
        <v>63999999.999998897</v>
      </c>
      <c r="I50" s="37"/>
      <c r="J50" s="35"/>
      <c r="K50" s="35"/>
      <c r="L50" s="30"/>
      <c r="M50" s="11" t="s">
        <v>159</v>
      </c>
    </row>
    <row r="51" spans="1:13" ht="59.25" customHeight="1" x14ac:dyDescent="0.2">
      <c r="A51" s="17">
        <v>50</v>
      </c>
      <c r="B51" s="18">
        <v>50</v>
      </c>
      <c r="C51" s="19" t="s">
        <v>304</v>
      </c>
      <c r="D51" s="11" t="s">
        <v>28</v>
      </c>
      <c r="E51" s="13">
        <v>6800</v>
      </c>
      <c r="F51" s="13">
        <v>2500</v>
      </c>
      <c r="G51" s="14">
        <v>17000000</v>
      </c>
      <c r="H51" s="14">
        <v>17000000</v>
      </c>
      <c r="I51" s="30"/>
      <c r="J51" s="35"/>
      <c r="K51" s="35"/>
      <c r="L51" s="30"/>
      <c r="M51" s="11" t="s">
        <v>159</v>
      </c>
    </row>
    <row r="52" spans="1:13" ht="42.75" x14ac:dyDescent="0.2">
      <c r="A52" s="17">
        <v>51</v>
      </c>
      <c r="B52" s="18">
        <v>51</v>
      </c>
      <c r="C52" s="19" t="s">
        <v>305</v>
      </c>
      <c r="D52" s="11" t="s">
        <v>28</v>
      </c>
      <c r="E52" s="13">
        <v>2400</v>
      </c>
      <c r="F52" s="13">
        <v>2500</v>
      </c>
      <c r="G52" s="14">
        <v>6000000</v>
      </c>
      <c r="H52" s="14">
        <v>6000000</v>
      </c>
      <c r="I52" s="30" t="s">
        <v>263</v>
      </c>
      <c r="J52" s="35"/>
      <c r="K52" s="35"/>
      <c r="L52" s="30" t="s">
        <v>263</v>
      </c>
      <c r="M52" s="11" t="s">
        <v>278</v>
      </c>
    </row>
    <row r="53" spans="1:13" ht="42.75" x14ac:dyDescent="0.2">
      <c r="A53" s="17">
        <v>52</v>
      </c>
      <c r="B53" s="18">
        <v>52</v>
      </c>
      <c r="C53" s="19" t="s">
        <v>306</v>
      </c>
      <c r="D53" s="11" t="s">
        <v>28</v>
      </c>
      <c r="E53" s="13">
        <v>850</v>
      </c>
      <c r="F53" s="13">
        <v>882.35294117650005</v>
      </c>
      <c r="G53" s="14">
        <v>750000.00000002503</v>
      </c>
      <c r="H53" s="14">
        <v>750000.00000002503</v>
      </c>
      <c r="I53" s="30" t="s">
        <v>263</v>
      </c>
      <c r="J53" s="35"/>
      <c r="K53" s="35"/>
      <c r="L53" s="30" t="s">
        <v>263</v>
      </c>
      <c r="M53" s="11" t="s">
        <v>278</v>
      </c>
    </row>
    <row r="54" spans="1:13" ht="42.75" x14ac:dyDescent="0.2">
      <c r="A54" s="17">
        <v>53</v>
      </c>
      <c r="B54" s="18">
        <v>53</v>
      </c>
      <c r="C54" s="19" t="s">
        <v>307</v>
      </c>
      <c r="D54" s="11" t="s">
        <v>28</v>
      </c>
      <c r="E54" s="13">
        <v>8</v>
      </c>
      <c r="F54" s="13">
        <v>100000</v>
      </c>
      <c r="G54" s="14">
        <v>800000</v>
      </c>
      <c r="H54" s="14">
        <v>800000</v>
      </c>
      <c r="I54" s="30" t="s">
        <v>263</v>
      </c>
      <c r="J54" s="35"/>
      <c r="K54" s="35"/>
      <c r="L54" s="30" t="s">
        <v>263</v>
      </c>
      <c r="M54" s="11" t="s">
        <v>278</v>
      </c>
    </row>
    <row r="55" spans="1:13" ht="42.75" x14ac:dyDescent="0.2">
      <c r="A55" s="17">
        <v>54</v>
      </c>
      <c r="B55" s="18">
        <v>54</v>
      </c>
      <c r="C55" s="19" t="s">
        <v>308</v>
      </c>
      <c r="D55" s="11" t="s">
        <v>28</v>
      </c>
      <c r="E55" s="13">
        <v>1400</v>
      </c>
      <c r="F55" s="13">
        <v>428.57142857140002</v>
      </c>
      <c r="G55" s="14">
        <v>599999.99999995995</v>
      </c>
      <c r="H55" s="14">
        <v>599999.99999995995</v>
      </c>
      <c r="I55" s="30" t="s">
        <v>263</v>
      </c>
      <c r="J55" s="35"/>
      <c r="K55" s="35"/>
      <c r="L55" s="30" t="s">
        <v>263</v>
      </c>
      <c r="M55" s="11" t="s">
        <v>278</v>
      </c>
    </row>
    <row r="56" spans="1:13" ht="42.75" x14ac:dyDescent="0.2">
      <c r="A56" s="17">
        <v>55</v>
      </c>
      <c r="B56" s="18">
        <v>55</v>
      </c>
      <c r="C56" s="19" t="s">
        <v>309</v>
      </c>
      <c r="D56" s="11" t="s">
        <v>28</v>
      </c>
      <c r="E56" s="13">
        <v>1</v>
      </c>
      <c r="F56" s="13">
        <v>250500000</v>
      </c>
      <c r="G56" s="14">
        <v>250500000</v>
      </c>
      <c r="H56" s="14">
        <v>250500000</v>
      </c>
      <c r="I56" s="30" t="s">
        <v>263</v>
      </c>
      <c r="J56" s="35"/>
      <c r="K56" s="35"/>
      <c r="L56" s="30" t="s">
        <v>263</v>
      </c>
      <c r="M56" s="11" t="s">
        <v>278</v>
      </c>
    </row>
    <row r="57" spans="1:13" ht="42.75" x14ac:dyDescent="0.2">
      <c r="A57" s="17">
        <v>56</v>
      </c>
      <c r="B57" s="18">
        <v>56</v>
      </c>
      <c r="C57" s="19" t="s">
        <v>310</v>
      </c>
      <c r="D57" s="11" t="s">
        <v>245</v>
      </c>
      <c r="E57" s="13">
        <v>1</v>
      </c>
      <c r="F57" s="13">
        <v>2222000</v>
      </c>
      <c r="G57" s="14">
        <v>2222000</v>
      </c>
      <c r="H57" s="14">
        <v>2222000</v>
      </c>
      <c r="I57" s="11"/>
      <c r="L57" s="11"/>
      <c r="M57" s="11" t="s">
        <v>158</v>
      </c>
    </row>
    <row r="58" spans="1:13" ht="42.75" x14ac:dyDescent="0.2">
      <c r="A58" s="17">
        <v>57</v>
      </c>
      <c r="B58" s="18">
        <v>57</v>
      </c>
      <c r="C58" s="19" t="s">
        <v>311</v>
      </c>
      <c r="D58" s="11" t="s">
        <v>245</v>
      </c>
      <c r="E58" s="13">
        <v>1</v>
      </c>
      <c r="F58" s="13">
        <v>65000</v>
      </c>
      <c r="G58" s="14">
        <v>65000</v>
      </c>
      <c r="H58" s="14">
        <v>65000</v>
      </c>
      <c r="I58" s="22"/>
      <c r="L58" s="11"/>
      <c r="M58" s="11" t="s">
        <v>158</v>
      </c>
    </row>
    <row r="59" spans="1:13" ht="42.75" x14ac:dyDescent="0.2">
      <c r="A59" s="17">
        <v>58</v>
      </c>
      <c r="B59" s="18">
        <v>58</v>
      </c>
      <c r="C59" s="19" t="s">
        <v>760</v>
      </c>
      <c r="D59" s="11" t="s">
        <v>245</v>
      </c>
      <c r="E59" s="13">
        <v>500</v>
      </c>
      <c r="F59" s="13">
        <v>7000</v>
      </c>
      <c r="G59" s="14">
        <v>3500000</v>
      </c>
      <c r="H59" s="14">
        <v>3500000</v>
      </c>
      <c r="I59" s="22"/>
      <c r="L59" s="11"/>
      <c r="M59" s="11" t="s">
        <v>158</v>
      </c>
    </row>
    <row r="60" spans="1:13" ht="42.75" x14ac:dyDescent="0.2">
      <c r="A60" s="17">
        <v>59</v>
      </c>
      <c r="B60" s="18">
        <v>59</v>
      </c>
      <c r="C60" s="19" t="s">
        <v>312</v>
      </c>
      <c r="D60" s="11" t="s">
        <v>245</v>
      </c>
      <c r="E60" s="13">
        <v>4000</v>
      </c>
      <c r="F60" s="13">
        <v>183.75</v>
      </c>
      <c r="G60" s="14">
        <v>735000</v>
      </c>
      <c r="H60" s="14">
        <v>735000</v>
      </c>
      <c r="I60" s="21"/>
      <c r="L60" s="11"/>
      <c r="M60" s="11" t="s">
        <v>158</v>
      </c>
    </row>
    <row r="61" spans="1:13" ht="42.75" x14ac:dyDescent="0.2">
      <c r="A61" s="17">
        <v>60</v>
      </c>
      <c r="B61" s="18">
        <v>60</v>
      </c>
      <c r="C61" s="19" t="s">
        <v>198</v>
      </c>
      <c r="D61" s="11" t="s">
        <v>245</v>
      </c>
      <c r="E61" s="13">
        <v>100</v>
      </c>
      <c r="F61" s="13">
        <v>740</v>
      </c>
      <c r="G61" s="14">
        <v>74000</v>
      </c>
      <c r="H61" s="14">
        <v>74000</v>
      </c>
      <c r="I61" s="21"/>
      <c r="L61" s="11"/>
      <c r="M61" s="11" t="s">
        <v>158</v>
      </c>
    </row>
    <row r="62" spans="1:13" ht="42.75" x14ac:dyDescent="0.2">
      <c r="A62" s="17">
        <v>61</v>
      </c>
      <c r="B62" s="36">
        <v>61</v>
      </c>
      <c r="C62" s="19" t="s">
        <v>313</v>
      </c>
      <c r="D62" s="11" t="s">
        <v>245</v>
      </c>
      <c r="E62" s="13">
        <v>3000</v>
      </c>
      <c r="F62" s="13">
        <v>1290</v>
      </c>
      <c r="G62" s="14">
        <v>3870000</v>
      </c>
      <c r="H62" s="14">
        <v>3870000</v>
      </c>
      <c r="I62" s="21">
        <v>62026002800023</v>
      </c>
      <c r="L62" s="12" t="s">
        <v>746</v>
      </c>
      <c r="M62" s="11" t="s">
        <v>801</v>
      </c>
    </row>
    <row r="63" spans="1:13" ht="58.5" customHeight="1" x14ac:dyDescent="0.2">
      <c r="A63" s="17">
        <v>62</v>
      </c>
      <c r="B63" s="18">
        <v>62</v>
      </c>
      <c r="C63" s="19" t="s">
        <v>161</v>
      </c>
      <c r="D63" s="11" t="s">
        <v>245</v>
      </c>
      <c r="E63" s="13">
        <v>68604</v>
      </c>
      <c r="F63" s="13">
        <v>200</v>
      </c>
      <c r="G63" s="14">
        <f>15000000-1279200</f>
        <v>13720800</v>
      </c>
      <c r="H63" s="14">
        <f>15000000-1279200</f>
        <v>13720800</v>
      </c>
      <c r="I63" s="21"/>
      <c r="L63" s="11"/>
      <c r="M63" s="11" t="s">
        <v>159</v>
      </c>
    </row>
    <row r="64" spans="1:13" ht="42.75" x14ac:dyDescent="0.2">
      <c r="A64" s="17">
        <v>63</v>
      </c>
      <c r="B64" s="18">
        <v>63</v>
      </c>
      <c r="C64" s="19" t="s">
        <v>314</v>
      </c>
      <c r="D64" s="11" t="s">
        <v>245</v>
      </c>
      <c r="E64" s="13">
        <v>5000</v>
      </c>
      <c r="F64" s="13">
        <v>134.4</v>
      </c>
      <c r="G64" s="14">
        <v>672000</v>
      </c>
      <c r="H64" s="14">
        <v>672000</v>
      </c>
      <c r="I64" s="21"/>
      <c r="L64" s="11"/>
      <c r="M64" s="11" t="s">
        <v>158</v>
      </c>
    </row>
    <row r="65" spans="1:13" ht="42.75" x14ac:dyDescent="0.2">
      <c r="A65" s="17">
        <v>64</v>
      </c>
      <c r="B65" s="18">
        <v>64</v>
      </c>
      <c r="C65" s="19" t="s">
        <v>315</v>
      </c>
      <c r="D65" s="11" t="s">
        <v>245</v>
      </c>
      <c r="E65" s="13">
        <v>500</v>
      </c>
      <c r="F65" s="13">
        <v>136</v>
      </c>
      <c r="G65" s="14">
        <v>68000</v>
      </c>
      <c r="H65" s="14">
        <v>68000</v>
      </c>
      <c r="I65" s="21"/>
      <c r="L65" s="11"/>
      <c r="M65" s="11" t="s">
        <v>158</v>
      </c>
    </row>
    <row r="66" spans="1:13" ht="42.75" x14ac:dyDescent="0.2">
      <c r="A66" s="17">
        <v>65</v>
      </c>
      <c r="B66" s="18">
        <v>65</v>
      </c>
      <c r="C66" s="19" t="s">
        <v>316</v>
      </c>
      <c r="D66" s="11" t="s">
        <v>245</v>
      </c>
      <c r="E66" s="13">
        <v>4500</v>
      </c>
      <c r="F66" s="13">
        <v>135.111111111111</v>
      </c>
      <c r="G66" s="14">
        <v>608000</v>
      </c>
      <c r="H66" s="14">
        <v>608000</v>
      </c>
      <c r="I66" s="21"/>
      <c r="L66" s="11"/>
      <c r="M66" s="11" t="s">
        <v>158</v>
      </c>
    </row>
    <row r="67" spans="1:13" ht="42.75" x14ac:dyDescent="0.2">
      <c r="A67" s="17">
        <v>66</v>
      </c>
      <c r="B67" s="18">
        <v>66</v>
      </c>
      <c r="C67" s="19" t="s">
        <v>317</v>
      </c>
      <c r="D67" s="11" t="s">
        <v>245</v>
      </c>
      <c r="E67" s="13">
        <v>4500</v>
      </c>
      <c r="F67" s="13">
        <v>135.111111111111</v>
      </c>
      <c r="G67" s="14">
        <v>608000</v>
      </c>
      <c r="H67" s="14">
        <v>608000</v>
      </c>
      <c r="I67" s="21"/>
      <c r="L67" s="11"/>
      <c r="M67" s="11" t="s">
        <v>158</v>
      </c>
    </row>
    <row r="68" spans="1:13" ht="42.75" x14ac:dyDescent="0.2">
      <c r="A68" s="17">
        <v>67</v>
      </c>
      <c r="B68" s="18">
        <v>67</v>
      </c>
      <c r="C68" s="19" t="s">
        <v>318</v>
      </c>
      <c r="D68" s="11" t="s">
        <v>245</v>
      </c>
      <c r="E68" s="13">
        <v>1000</v>
      </c>
      <c r="F68" s="13">
        <v>165</v>
      </c>
      <c r="G68" s="14">
        <v>165000</v>
      </c>
      <c r="H68" s="14">
        <v>165000</v>
      </c>
      <c r="I68" s="21"/>
      <c r="L68" s="11"/>
      <c r="M68" s="11" t="s">
        <v>158</v>
      </c>
    </row>
    <row r="69" spans="1:13" ht="42.75" x14ac:dyDescent="0.2">
      <c r="A69" s="17">
        <v>68</v>
      </c>
      <c r="B69" s="18">
        <v>68</v>
      </c>
      <c r="C69" s="19" t="s">
        <v>319</v>
      </c>
      <c r="D69" s="11" t="s">
        <v>245</v>
      </c>
      <c r="E69" s="13">
        <v>500</v>
      </c>
      <c r="F69" s="13">
        <v>676</v>
      </c>
      <c r="G69" s="14">
        <v>338000</v>
      </c>
      <c r="H69" s="14">
        <v>338000</v>
      </c>
      <c r="I69" s="21"/>
      <c r="L69" s="11"/>
      <c r="M69" s="11" t="s">
        <v>158</v>
      </c>
    </row>
    <row r="70" spans="1:13" ht="42.75" x14ac:dyDescent="0.2">
      <c r="A70" s="17">
        <v>69</v>
      </c>
      <c r="B70" s="18">
        <v>69</v>
      </c>
      <c r="C70" s="19" t="s">
        <v>761</v>
      </c>
      <c r="D70" s="11" t="s">
        <v>245</v>
      </c>
      <c r="E70" s="13">
        <v>2000</v>
      </c>
      <c r="F70" s="13">
        <v>1650</v>
      </c>
      <c r="G70" s="14">
        <v>3300000</v>
      </c>
      <c r="H70" s="14">
        <v>3300000</v>
      </c>
      <c r="I70" s="21"/>
      <c r="L70" s="12"/>
      <c r="M70" s="11" t="s">
        <v>158</v>
      </c>
    </row>
    <row r="71" spans="1:13" ht="42.75" x14ac:dyDescent="0.2">
      <c r="A71" s="17">
        <v>70</v>
      </c>
      <c r="B71" s="18">
        <v>70</v>
      </c>
      <c r="C71" s="19" t="s">
        <v>320</v>
      </c>
      <c r="D71" s="11" t="s">
        <v>245</v>
      </c>
      <c r="E71" s="13">
        <v>250</v>
      </c>
      <c r="F71" s="13">
        <v>188</v>
      </c>
      <c r="G71" s="14">
        <v>47000</v>
      </c>
      <c r="H71" s="14">
        <v>47000</v>
      </c>
      <c r="I71" s="21"/>
      <c r="L71" s="12"/>
      <c r="M71" s="11" t="s">
        <v>158</v>
      </c>
    </row>
    <row r="72" spans="1:13" ht="42.75" x14ac:dyDescent="0.2">
      <c r="A72" s="17">
        <v>71</v>
      </c>
      <c r="B72" s="18">
        <v>71</v>
      </c>
      <c r="C72" s="19" t="s">
        <v>762</v>
      </c>
      <c r="D72" s="11" t="s">
        <v>245</v>
      </c>
      <c r="E72" s="13">
        <v>3000</v>
      </c>
      <c r="F72" s="13">
        <v>1650</v>
      </c>
      <c r="G72" s="14">
        <v>4950000</v>
      </c>
      <c r="H72" s="14">
        <v>4950000</v>
      </c>
      <c r="I72" s="21"/>
      <c r="L72" s="12"/>
      <c r="M72" s="11" t="s">
        <v>158</v>
      </c>
    </row>
    <row r="73" spans="1:13" ht="42.75" x14ac:dyDescent="0.2">
      <c r="A73" s="17">
        <v>72</v>
      </c>
      <c r="B73" s="18">
        <v>72</v>
      </c>
      <c r="C73" s="19" t="s">
        <v>321</v>
      </c>
      <c r="D73" s="11" t="s">
        <v>245</v>
      </c>
      <c r="E73" s="13">
        <v>5000</v>
      </c>
      <c r="F73" s="13">
        <v>100</v>
      </c>
      <c r="G73" s="14">
        <v>500000</v>
      </c>
      <c r="H73" s="14">
        <v>500000</v>
      </c>
      <c r="I73" s="21">
        <v>62026002800023</v>
      </c>
      <c r="L73" s="12" t="s">
        <v>746</v>
      </c>
      <c r="M73" s="11" t="s">
        <v>801</v>
      </c>
    </row>
    <row r="74" spans="1:13" ht="42.75" x14ac:dyDescent="0.2">
      <c r="A74" s="17">
        <v>73</v>
      </c>
      <c r="B74" s="18">
        <v>73</v>
      </c>
      <c r="C74" s="19" t="s">
        <v>763</v>
      </c>
      <c r="D74" s="11" t="s">
        <v>245</v>
      </c>
      <c r="E74" s="13">
        <v>300</v>
      </c>
      <c r="F74" s="13">
        <v>10000</v>
      </c>
      <c r="G74" s="14">
        <v>3000000</v>
      </c>
      <c r="H74" s="14">
        <v>3000000</v>
      </c>
      <c r="I74" s="21"/>
      <c r="L74" s="12"/>
      <c r="M74" s="11" t="s">
        <v>158</v>
      </c>
    </row>
    <row r="75" spans="1:13" ht="42.75" x14ac:dyDescent="0.2">
      <c r="A75" s="17">
        <v>74</v>
      </c>
      <c r="B75" s="18">
        <v>74</v>
      </c>
      <c r="C75" s="19" t="s">
        <v>322</v>
      </c>
      <c r="D75" s="11" t="s">
        <v>245</v>
      </c>
      <c r="E75" s="13">
        <v>2</v>
      </c>
      <c r="F75" s="13">
        <v>25500</v>
      </c>
      <c r="G75" s="14">
        <v>51000</v>
      </c>
      <c r="H75" s="14">
        <v>51000</v>
      </c>
      <c r="I75" s="21"/>
      <c r="L75" s="12"/>
      <c r="M75" s="11" t="s">
        <v>158</v>
      </c>
    </row>
    <row r="76" spans="1:13" ht="42.75" x14ac:dyDescent="0.2">
      <c r="A76" s="17">
        <v>75</v>
      </c>
      <c r="B76" s="18">
        <v>75</v>
      </c>
      <c r="C76" s="19" t="s">
        <v>323</v>
      </c>
      <c r="D76" s="11" t="s">
        <v>245</v>
      </c>
      <c r="E76" s="13">
        <v>250</v>
      </c>
      <c r="F76" s="13">
        <v>156</v>
      </c>
      <c r="G76" s="14">
        <v>39000</v>
      </c>
      <c r="H76" s="14">
        <v>39000</v>
      </c>
      <c r="I76" s="21"/>
      <c r="L76" s="12"/>
      <c r="M76" s="11" t="s">
        <v>158</v>
      </c>
    </row>
    <row r="77" spans="1:13" ht="42.75" x14ac:dyDescent="0.2">
      <c r="A77" s="17">
        <v>76</v>
      </c>
      <c r="B77" s="18">
        <v>76</v>
      </c>
      <c r="C77" s="19" t="s">
        <v>324</v>
      </c>
      <c r="D77" s="11" t="s">
        <v>245</v>
      </c>
      <c r="E77" s="13">
        <v>500</v>
      </c>
      <c r="F77" s="13">
        <v>154</v>
      </c>
      <c r="G77" s="14">
        <v>77000</v>
      </c>
      <c r="H77" s="14">
        <v>77000</v>
      </c>
      <c r="I77" s="21"/>
      <c r="L77" s="12"/>
      <c r="M77" s="11" t="s">
        <v>158</v>
      </c>
    </row>
    <row r="78" spans="1:13" ht="42.75" x14ac:dyDescent="0.2">
      <c r="A78" s="31">
        <v>77</v>
      </c>
      <c r="B78" s="36">
        <v>77</v>
      </c>
      <c r="C78" s="32" t="s">
        <v>325</v>
      </c>
      <c r="D78" s="30" t="s">
        <v>245</v>
      </c>
      <c r="E78" s="33">
        <v>2000</v>
      </c>
      <c r="F78" s="33">
        <v>1650</v>
      </c>
      <c r="G78" s="34">
        <v>3300000</v>
      </c>
      <c r="H78" s="34">
        <v>3300000</v>
      </c>
      <c r="I78" s="37">
        <v>62026002800023</v>
      </c>
      <c r="J78" s="35"/>
      <c r="K78" s="35"/>
      <c r="L78" s="38" t="s">
        <v>746</v>
      </c>
      <c r="M78" s="11" t="s">
        <v>801</v>
      </c>
    </row>
    <row r="79" spans="1:13" ht="71.25" x14ac:dyDescent="0.2">
      <c r="A79" s="31">
        <v>78</v>
      </c>
      <c r="B79" s="36">
        <v>78</v>
      </c>
      <c r="C79" s="32" t="s">
        <v>326</v>
      </c>
      <c r="D79" s="30" t="s">
        <v>36</v>
      </c>
      <c r="E79" s="33">
        <v>1150000</v>
      </c>
      <c r="F79" s="33">
        <v>1613.04347825898</v>
      </c>
      <c r="G79" s="34">
        <v>0</v>
      </c>
      <c r="H79" s="34">
        <v>0</v>
      </c>
      <c r="I79" s="37" t="s">
        <v>263</v>
      </c>
      <c r="J79" s="35"/>
      <c r="K79" s="35"/>
      <c r="L79" s="30" t="s">
        <v>263</v>
      </c>
      <c r="M79" s="11" t="s">
        <v>278</v>
      </c>
    </row>
    <row r="80" spans="1:13" ht="42.75" x14ac:dyDescent="0.2">
      <c r="A80" s="31">
        <v>79</v>
      </c>
      <c r="B80" s="36">
        <v>79</v>
      </c>
      <c r="C80" s="32" t="s">
        <v>327</v>
      </c>
      <c r="D80" s="30" t="s">
        <v>28</v>
      </c>
      <c r="E80" s="33">
        <v>1</v>
      </c>
      <c r="F80" s="33">
        <v>40000000</v>
      </c>
      <c r="G80" s="34">
        <v>40000000</v>
      </c>
      <c r="H80" s="34">
        <v>40000000</v>
      </c>
      <c r="I80" s="37" t="s">
        <v>263</v>
      </c>
      <c r="J80" s="35"/>
      <c r="K80" s="35"/>
      <c r="L80" s="30" t="s">
        <v>263</v>
      </c>
      <c r="M80" s="11" t="s">
        <v>278</v>
      </c>
    </row>
    <row r="81" spans="1:13" ht="42.75" x14ac:dyDescent="0.2">
      <c r="A81" s="17">
        <v>80</v>
      </c>
      <c r="B81" s="18">
        <v>80</v>
      </c>
      <c r="C81" s="19" t="s">
        <v>328</v>
      </c>
      <c r="D81" s="11" t="s">
        <v>28</v>
      </c>
      <c r="E81" s="13">
        <v>1</v>
      </c>
      <c r="F81" s="13">
        <v>52000000</v>
      </c>
      <c r="G81" s="14">
        <v>52000000</v>
      </c>
      <c r="H81" s="14">
        <v>52000000</v>
      </c>
      <c r="I81" s="21"/>
      <c r="L81" s="11"/>
      <c r="M81" s="11" t="s">
        <v>158</v>
      </c>
    </row>
    <row r="82" spans="1:13" ht="42.75" x14ac:dyDescent="0.2">
      <c r="A82" s="17">
        <v>81</v>
      </c>
      <c r="B82" s="18">
        <v>81</v>
      </c>
      <c r="C82" s="19" t="s">
        <v>329</v>
      </c>
      <c r="D82" s="11" t="s">
        <v>28</v>
      </c>
      <c r="E82" s="13">
        <v>50</v>
      </c>
      <c r="F82" s="13">
        <v>1000000</v>
      </c>
      <c r="G82" s="14">
        <v>50000000</v>
      </c>
      <c r="H82" s="14">
        <v>50000000</v>
      </c>
      <c r="I82" s="21"/>
      <c r="L82" s="11"/>
      <c r="M82" s="11" t="s">
        <v>158</v>
      </c>
    </row>
    <row r="83" spans="1:13" ht="42.75" x14ac:dyDescent="0.2">
      <c r="A83" s="31">
        <v>82</v>
      </c>
      <c r="B83" s="36">
        <v>82</v>
      </c>
      <c r="C83" s="32" t="s">
        <v>329</v>
      </c>
      <c r="D83" s="30" t="s">
        <v>28</v>
      </c>
      <c r="E83" s="33">
        <v>50</v>
      </c>
      <c r="F83" s="33">
        <v>1000000</v>
      </c>
      <c r="G83" s="34">
        <v>50000000</v>
      </c>
      <c r="H83" s="34">
        <v>50000000</v>
      </c>
      <c r="I83" s="37" t="s">
        <v>263</v>
      </c>
      <c r="J83" s="35"/>
      <c r="K83" s="35"/>
      <c r="L83" s="30" t="s">
        <v>263</v>
      </c>
      <c r="M83" s="11" t="s">
        <v>278</v>
      </c>
    </row>
    <row r="84" spans="1:13" ht="42.75" x14ac:dyDescent="0.2">
      <c r="A84" s="31">
        <v>83</v>
      </c>
      <c r="B84" s="36">
        <v>83</v>
      </c>
      <c r="C84" s="32" t="s">
        <v>330</v>
      </c>
      <c r="D84" s="30" t="s">
        <v>75</v>
      </c>
      <c r="E84" s="33">
        <v>1</v>
      </c>
      <c r="F84" s="33">
        <v>1007000</v>
      </c>
      <c r="G84" s="34">
        <v>0</v>
      </c>
      <c r="H84" s="34">
        <v>0</v>
      </c>
      <c r="I84" s="37" t="s">
        <v>263</v>
      </c>
      <c r="J84" s="35"/>
      <c r="K84" s="35"/>
      <c r="L84" s="30" t="s">
        <v>263</v>
      </c>
      <c r="M84" s="11" t="s">
        <v>278</v>
      </c>
    </row>
    <row r="85" spans="1:13" ht="28.5" x14ac:dyDescent="0.2">
      <c r="A85" s="31">
        <v>84</v>
      </c>
      <c r="B85" s="36">
        <v>84</v>
      </c>
      <c r="C85" s="32" t="s">
        <v>331</v>
      </c>
      <c r="D85" s="30" t="s">
        <v>39</v>
      </c>
      <c r="E85" s="33">
        <v>2</v>
      </c>
      <c r="F85" s="33">
        <v>45500</v>
      </c>
      <c r="G85" s="34">
        <v>91000</v>
      </c>
      <c r="H85" s="34">
        <v>91000</v>
      </c>
      <c r="I85" s="37"/>
      <c r="J85" s="35"/>
      <c r="K85" s="35"/>
      <c r="L85" s="38"/>
      <c r="M85" s="12" t="s">
        <v>158</v>
      </c>
    </row>
    <row r="86" spans="1:13" ht="57" x14ac:dyDescent="0.2">
      <c r="A86" s="31">
        <v>85</v>
      </c>
      <c r="B86" s="36">
        <v>85</v>
      </c>
      <c r="C86" s="32" t="s">
        <v>332</v>
      </c>
      <c r="D86" s="30" t="s">
        <v>35</v>
      </c>
      <c r="E86" s="33">
        <v>1</v>
      </c>
      <c r="F86" s="33">
        <v>307000.000000017</v>
      </c>
      <c r="G86" s="34">
        <v>0</v>
      </c>
      <c r="H86" s="34">
        <v>0</v>
      </c>
      <c r="I86" s="37" t="s">
        <v>263</v>
      </c>
      <c r="J86" s="35"/>
      <c r="K86" s="35"/>
      <c r="L86" s="30" t="s">
        <v>263</v>
      </c>
      <c r="M86" s="11" t="s">
        <v>278</v>
      </c>
    </row>
    <row r="87" spans="1:13" ht="42.75" x14ac:dyDescent="0.2">
      <c r="A87" s="17">
        <v>86</v>
      </c>
      <c r="B87" s="18">
        <v>86</v>
      </c>
      <c r="C87" s="19" t="s">
        <v>333</v>
      </c>
      <c r="D87" s="11" t="s">
        <v>45</v>
      </c>
      <c r="E87" s="13">
        <v>1</v>
      </c>
      <c r="F87" s="13">
        <v>53000</v>
      </c>
      <c r="G87" s="14">
        <v>53000</v>
      </c>
      <c r="H87" s="14">
        <v>53000</v>
      </c>
      <c r="I87" s="21"/>
      <c r="L87" s="11"/>
      <c r="M87" s="11" t="s">
        <v>158</v>
      </c>
    </row>
    <row r="88" spans="1:13" ht="42.75" x14ac:dyDescent="0.2">
      <c r="A88" s="17">
        <v>87</v>
      </c>
      <c r="B88" s="36">
        <v>87</v>
      </c>
      <c r="C88" s="19" t="s">
        <v>334</v>
      </c>
      <c r="D88" s="11" t="s">
        <v>39</v>
      </c>
      <c r="E88" s="13">
        <v>2</v>
      </c>
      <c r="F88" s="13">
        <v>837500</v>
      </c>
      <c r="G88" s="14">
        <f>1286000+389000</f>
        <v>1675000</v>
      </c>
      <c r="H88" s="14">
        <f>1286000+389000</f>
        <v>1675000</v>
      </c>
      <c r="I88" s="21">
        <v>62026002800026</v>
      </c>
      <c r="L88" s="11" t="s">
        <v>787</v>
      </c>
      <c r="M88" s="11" t="s">
        <v>250</v>
      </c>
    </row>
    <row r="89" spans="1:13" ht="57" x14ac:dyDescent="0.2">
      <c r="A89" s="17">
        <v>88</v>
      </c>
      <c r="B89" s="36">
        <v>88</v>
      </c>
      <c r="C89" s="19" t="s">
        <v>335</v>
      </c>
      <c r="D89" s="11" t="s">
        <v>38</v>
      </c>
      <c r="E89" s="13">
        <v>1</v>
      </c>
      <c r="F89" s="13">
        <v>3610000</v>
      </c>
      <c r="G89" s="14">
        <f>4000000-390000</f>
        <v>3610000</v>
      </c>
      <c r="H89" s="14">
        <f>4000000-390000</f>
        <v>3610000</v>
      </c>
      <c r="I89" s="21"/>
      <c r="L89" s="11"/>
      <c r="M89" s="11" t="s">
        <v>159</v>
      </c>
    </row>
    <row r="90" spans="1:13" ht="42.75" x14ac:dyDescent="0.2">
      <c r="A90" s="17">
        <v>89</v>
      </c>
      <c r="B90" s="36">
        <v>89</v>
      </c>
      <c r="C90" s="19" t="s">
        <v>336</v>
      </c>
      <c r="D90" s="11" t="s">
        <v>38</v>
      </c>
      <c r="E90" s="13">
        <v>1</v>
      </c>
      <c r="F90" s="13">
        <v>13196400</v>
      </c>
      <c r="G90" s="14">
        <v>13196400</v>
      </c>
      <c r="H90" s="14">
        <v>13196400</v>
      </c>
      <c r="I90" s="21">
        <v>62026002800029</v>
      </c>
      <c r="L90" s="11" t="s">
        <v>788</v>
      </c>
      <c r="M90" s="11" t="s">
        <v>250</v>
      </c>
    </row>
    <row r="91" spans="1:13" ht="28.5" x14ac:dyDescent="0.2">
      <c r="A91" s="17">
        <v>90</v>
      </c>
      <c r="B91" s="36">
        <v>90</v>
      </c>
      <c r="C91" s="19" t="s">
        <v>337</v>
      </c>
      <c r="D91" s="11" t="s">
        <v>246</v>
      </c>
      <c r="E91" s="13">
        <v>125</v>
      </c>
      <c r="F91" s="13">
        <v>45200</v>
      </c>
      <c r="G91" s="14">
        <v>5650000</v>
      </c>
      <c r="H91" s="14">
        <v>5650000</v>
      </c>
      <c r="I91" s="21">
        <v>62026002800024</v>
      </c>
      <c r="L91" s="11" t="s">
        <v>789</v>
      </c>
      <c r="M91" s="11" t="s">
        <v>801</v>
      </c>
    </row>
    <row r="92" spans="1:13" ht="147.75" customHeight="1" x14ac:dyDescent="0.2">
      <c r="A92" s="17">
        <v>91</v>
      </c>
      <c r="B92" s="36">
        <v>91</v>
      </c>
      <c r="C92" s="19" t="s">
        <v>338</v>
      </c>
      <c r="D92" s="11" t="s">
        <v>247</v>
      </c>
      <c r="E92" s="13">
        <v>0.5</v>
      </c>
      <c r="F92" s="14">
        <v>35000000</v>
      </c>
      <c r="G92" s="14">
        <v>35000000</v>
      </c>
      <c r="H92" s="14">
        <v>35000000</v>
      </c>
      <c r="I92" s="21"/>
      <c r="L92" s="11"/>
      <c r="M92" s="11" t="s">
        <v>159</v>
      </c>
    </row>
    <row r="93" spans="1:13" ht="57" x14ac:dyDescent="0.2">
      <c r="A93" s="17">
        <v>92</v>
      </c>
      <c r="B93" s="18">
        <v>92</v>
      </c>
      <c r="C93" s="19" t="s">
        <v>339</v>
      </c>
      <c r="D93" s="11" t="s">
        <v>145</v>
      </c>
      <c r="E93" s="13">
        <v>1100</v>
      </c>
      <c r="F93" s="13">
        <v>54090.909090934998</v>
      </c>
      <c r="G93" s="14">
        <v>59500100</v>
      </c>
      <c r="H93" s="14">
        <v>59500100</v>
      </c>
      <c r="I93" s="21">
        <v>62025002800270</v>
      </c>
      <c r="L93" s="11" t="s">
        <v>276</v>
      </c>
      <c r="M93" s="11" t="s">
        <v>251</v>
      </c>
    </row>
    <row r="94" spans="1:13" ht="57" x14ac:dyDescent="0.2">
      <c r="A94" s="17">
        <v>93</v>
      </c>
      <c r="B94" s="18">
        <v>93</v>
      </c>
      <c r="C94" s="19" t="s">
        <v>764</v>
      </c>
      <c r="D94" s="11" t="s">
        <v>340</v>
      </c>
      <c r="E94" s="13">
        <v>1</v>
      </c>
      <c r="F94" s="13">
        <v>9250000</v>
      </c>
      <c r="G94" s="14">
        <v>9250000</v>
      </c>
      <c r="H94" s="14">
        <v>9250000</v>
      </c>
      <c r="I94" s="21"/>
      <c r="L94" s="11"/>
      <c r="M94" s="11" t="s">
        <v>159</v>
      </c>
    </row>
    <row r="95" spans="1:13" ht="71.25" x14ac:dyDescent="0.2">
      <c r="A95" s="31">
        <v>94</v>
      </c>
      <c r="B95" s="18">
        <v>94</v>
      </c>
      <c r="C95" s="32" t="s">
        <v>341</v>
      </c>
      <c r="D95" s="30" t="s">
        <v>31</v>
      </c>
      <c r="E95" s="33">
        <v>24</v>
      </c>
      <c r="F95" s="33">
        <v>43166.666666664998</v>
      </c>
      <c r="G95" s="34">
        <v>0</v>
      </c>
      <c r="H95" s="34">
        <v>0</v>
      </c>
      <c r="I95" s="37" t="s">
        <v>263</v>
      </c>
      <c r="J95" s="35"/>
      <c r="K95" s="35"/>
      <c r="L95" s="30" t="s">
        <v>263</v>
      </c>
      <c r="M95" s="30" t="s">
        <v>278</v>
      </c>
    </row>
    <row r="96" spans="1:13" ht="57" x14ac:dyDescent="0.2">
      <c r="A96" s="31">
        <v>95</v>
      </c>
      <c r="B96" s="18">
        <v>95</v>
      </c>
      <c r="C96" s="32" t="s">
        <v>342</v>
      </c>
      <c r="D96" s="30" t="s">
        <v>243</v>
      </c>
      <c r="E96" s="33">
        <v>12</v>
      </c>
      <c r="F96" s="33">
        <v>20583333.333333299</v>
      </c>
      <c r="G96" s="34">
        <v>0</v>
      </c>
      <c r="H96" s="34">
        <v>0</v>
      </c>
      <c r="I96" s="37" t="s">
        <v>263</v>
      </c>
      <c r="J96" s="35"/>
      <c r="K96" s="35"/>
      <c r="L96" s="30" t="s">
        <v>263</v>
      </c>
      <c r="M96" s="30" t="s">
        <v>278</v>
      </c>
    </row>
    <row r="97" spans="1:13" ht="57" x14ac:dyDescent="0.2">
      <c r="A97" s="17">
        <v>96</v>
      </c>
      <c r="B97" s="36">
        <v>96</v>
      </c>
      <c r="C97" s="19" t="s">
        <v>200</v>
      </c>
      <c r="D97" s="11" t="s">
        <v>243</v>
      </c>
      <c r="E97" s="13">
        <v>6</v>
      </c>
      <c r="F97" s="13">
        <v>61370500</v>
      </c>
      <c r="G97" s="14">
        <v>368223000</v>
      </c>
      <c r="H97" s="14">
        <v>368223000</v>
      </c>
      <c r="I97" s="21">
        <v>62026002800006</v>
      </c>
      <c r="L97" s="12"/>
      <c r="M97" s="12" t="s">
        <v>159</v>
      </c>
    </row>
    <row r="98" spans="1:13" ht="42.75" x14ac:dyDescent="0.2">
      <c r="A98" s="17">
        <v>97</v>
      </c>
      <c r="B98" s="18">
        <v>97</v>
      </c>
      <c r="C98" s="19" t="s">
        <v>343</v>
      </c>
      <c r="D98" s="11" t="s">
        <v>245</v>
      </c>
      <c r="E98" s="13">
        <v>1</v>
      </c>
      <c r="F98" s="13">
        <v>1472000</v>
      </c>
      <c r="G98" s="14">
        <v>1472000</v>
      </c>
      <c r="H98" s="14">
        <v>1472000</v>
      </c>
      <c r="I98" s="21"/>
      <c r="L98" s="12"/>
      <c r="M98" s="11" t="s">
        <v>158</v>
      </c>
    </row>
    <row r="99" spans="1:13" ht="42.75" x14ac:dyDescent="0.2">
      <c r="A99" s="31">
        <v>98</v>
      </c>
      <c r="B99" s="18">
        <v>98</v>
      </c>
      <c r="C99" s="32" t="s">
        <v>344</v>
      </c>
      <c r="D99" s="30" t="s">
        <v>249</v>
      </c>
      <c r="E99" s="33">
        <v>12</v>
      </c>
      <c r="F99" s="33">
        <v>10125000</v>
      </c>
      <c r="G99" s="34">
        <v>0</v>
      </c>
      <c r="H99" s="34">
        <v>0</v>
      </c>
      <c r="I99" s="37" t="s">
        <v>263</v>
      </c>
      <c r="J99" s="35"/>
      <c r="K99" s="35"/>
      <c r="L99" s="30" t="s">
        <v>263</v>
      </c>
      <c r="M99" s="30" t="s">
        <v>278</v>
      </c>
    </row>
    <row r="100" spans="1:13" ht="42.75" x14ac:dyDescent="0.2">
      <c r="A100" s="31">
        <v>99</v>
      </c>
      <c r="B100" s="18">
        <v>99</v>
      </c>
      <c r="C100" s="32" t="s">
        <v>345</v>
      </c>
      <c r="D100" s="30" t="s">
        <v>249</v>
      </c>
      <c r="E100" s="33">
        <v>12</v>
      </c>
      <c r="F100" s="33">
        <v>5650000</v>
      </c>
      <c r="G100" s="34">
        <v>0</v>
      </c>
      <c r="H100" s="34">
        <v>0</v>
      </c>
      <c r="I100" s="37" t="s">
        <v>263</v>
      </c>
      <c r="J100" s="35"/>
      <c r="K100" s="35"/>
      <c r="L100" s="30" t="s">
        <v>263</v>
      </c>
      <c r="M100" s="30" t="s">
        <v>278</v>
      </c>
    </row>
    <row r="101" spans="1:13" ht="42.75" x14ac:dyDescent="0.2">
      <c r="A101" s="39">
        <v>100</v>
      </c>
      <c r="B101" s="18">
        <v>100</v>
      </c>
      <c r="C101" s="40" t="s">
        <v>346</v>
      </c>
      <c r="D101" s="41" t="s">
        <v>38</v>
      </c>
      <c r="E101" s="42">
        <v>80</v>
      </c>
      <c r="F101" s="42">
        <v>35000</v>
      </c>
      <c r="G101" s="43">
        <v>2800000</v>
      </c>
      <c r="H101" s="43">
        <v>2800000</v>
      </c>
      <c r="I101" s="22">
        <v>62026002800035</v>
      </c>
      <c r="J101" s="35"/>
      <c r="K101" s="35"/>
      <c r="L101" s="41"/>
      <c r="M101" s="30" t="s">
        <v>159</v>
      </c>
    </row>
    <row r="102" spans="1:13" ht="42.75" x14ac:dyDescent="0.2">
      <c r="A102" s="17">
        <v>101</v>
      </c>
      <c r="B102" s="18">
        <v>101</v>
      </c>
      <c r="C102" s="19" t="s">
        <v>347</v>
      </c>
      <c r="D102" s="11" t="s">
        <v>244</v>
      </c>
      <c r="E102" s="13">
        <v>5</v>
      </c>
      <c r="F102" s="13">
        <v>424400</v>
      </c>
      <c r="G102" s="14">
        <v>2122000</v>
      </c>
      <c r="H102" s="14">
        <v>2122000</v>
      </c>
      <c r="I102" s="22">
        <v>62026002800102</v>
      </c>
      <c r="L102" s="11"/>
      <c r="M102" s="11" t="s">
        <v>159</v>
      </c>
    </row>
    <row r="103" spans="1:13" ht="42.75" x14ac:dyDescent="0.2">
      <c r="A103" s="31">
        <v>102</v>
      </c>
      <c r="B103" s="18">
        <v>102</v>
      </c>
      <c r="C103" s="32" t="s">
        <v>348</v>
      </c>
      <c r="D103" s="30" t="s">
        <v>244</v>
      </c>
      <c r="E103" s="33">
        <v>1</v>
      </c>
      <c r="F103" s="33">
        <v>440000</v>
      </c>
      <c r="G103" s="34">
        <v>0</v>
      </c>
      <c r="H103" s="34">
        <v>0</v>
      </c>
      <c r="I103" s="37" t="s">
        <v>263</v>
      </c>
      <c r="J103" s="35"/>
      <c r="K103" s="35"/>
      <c r="L103" s="30" t="s">
        <v>263</v>
      </c>
      <c r="M103" s="30" t="s">
        <v>278</v>
      </c>
    </row>
    <row r="104" spans="1:13" ht="42.75" x14ac:dyDescent="0.2">
      <c r="A104" s="31">
        <v>103</v>
      </c>
      <c r="B104" s="18">
        <v>103</v>
      </c>
      <c r="C104" s="32" t="s">
        <v>349</v>
      </c>
      <c r="D104" s="30" t="s">
        <v>244</v>
      </c>
      <c r="E104" s="33">
        <v>12</v>
      </c>
      <c r="F104" s="33">
        <v>9750000</v>
      </c>
      <c r="G104" s="34">
        <v>0</v>
      </c>
      <c r="H104" s="34">
        <v>0</v>
      </c>
      <c r="I104" s="37" t="s">
        <v>263</v>
      </c>
      <c r="J104" s="35"/>
      <c r="K104" s="35"/>
      <c r="L104" s="30" t="s">
        <v>263</v>
      </c>
      <c r="M104" s="30" t="s">
        <v>278</v>
      </c>
    </row>
    <row r="105" spans="1:13" ht="42.75" x14ac:dyDescent="0.2">
      <c r="A105" s="17">
        <v>104</v>
      </c>
      <c r="B105" s="18">
        <v>104</v>
      </c>
      <c r="C105" s="19" t="s">
        <v>350</v>
      </c>
      <c r="D105" s="11" t="s">
        <v>244</v>
      </c>
      <c r="E105" s="13">
        <v>2</v>
      </c>
      <c r="F105" s="13">
        <v>3305500</v>
      </c>
      <c r="G105" s="14">
        <v>6611000</v>
      </c>
      <c r="H105" s="14">
        <v>6611000</v>
      </c>
      <c r="I105" s="21"/>
      <c r="L105" s="24"/>
      <c r="M105" s="24" t="s">
        <v>158</v>
      </c>
    </row>
    <row r="106" spans="1:13" ht="57" x14ac:dyDescent="0.2">
      <c r="A106" s="17">
        <v>105</v>
      </c>
      <c r="B106" s="18">
        <v>105</v>
      </c>
      <c r="C106" s="19" t="s">
        <v>202</v>
      </c>
      <c r="D106" s="11" t="s">
        <v>32</v>
      </c>
      <c r="E106" s="13">
        <v>2</v>
      </c>
      <c r="F106" s="13">
        <v>4000000</v>
      </c>
      <c r="G106" s="14">
        <v>8000000</v>
      </c>
      <c r="H106" s="14">
        <v>8000000</v>
      </c>
      <c r="I106" s="21"/>
      <c r="L106" s="11"/>
      <c r="M106" s="11" t="s">
        <v>158</v>
      </c>
    </row>
    <row r="107" spans="1:13" ht="57" x14ac:dyDescent="0.2">
      <c r="A107" s="17">
        <v>106</v>
      </c>
      <c r="B107" s="18">
        <v>106</v>
      </c>
      <c r="C107" s="19" t="s">
        <v>351</v>
      </c>
      <c r="D107" s="11" t="s">
        <v>32</v>
      </c>
      <c r="E107" s="13">
        <v>1</v>
      </c>
      <c r="F107" s="13">
        <v>2567000</v>
      </c>
      <c r="G107" s="14">
        <v>2567000</v>
      </c>
      <c r="H107" s="14">
        <v>2567000</v>
      </c>
      <c r="I107" s="21"/>
      <c r="L107" s="11"/>
      <c r="M107" s="11" t="s">
        <v>158</v>
      </c>
    </row>
    <row r="108" spans="1:13" ht="57" x14ac:dyDescent="0.2">
      <c r="A108" s="17">
        <v>107</v>
      </c>
      <c r="B108" s="18">
        <v>107</v>
      </c>
      <c r="C108" s="19" t="s">
        <v>352</v>
      </c>
      <c r="D108" s="11" t="s">
        <v>32</v>
      </c>
      <c r="E108" s="13">
        <v>1</v>
      </c>
      <c r="F108" s="13">
        <v>5500000</v>
      </c>
      <c r="G108" s="14">
        <v>5500000</v>
      </c>
      <c r="H108" s="14">
        <v>5500000</v>
      </c>
      <c r="I108" s="21"/>
      <c r="L108" s="11"/>
      <c r="M108" s="11" t="s">
        <v>158</v>
      </c>
    </row>
    <row r="109" spans="1:13" ht="57" x14ac:dyDescent="0.2">
      <c r="A109" s="17">
        <v>108</v>
      </c>
      <c r="B109" s="18">
        <v>108</v>
      </c>
      <c r="C109" s="19" t="s">
        <v>353</v>
      </c>
      <c r="D109" s="11" t="s">
        <v>243</v>
      </c>
      <c r="E109" s="13">
        <v>1</v>
      </c>
      <c r="F109" s="13">
        <v>4500000</v>
      </c>
      <c r="G109" s="14">
        <v>4000000</v>
      </c>
      <c r="H109" s="14">
        <v>4500000</v>
      </c>
      <c r="I109" s="21">
        <v>62026002800091</v>
      </c>
      <c r="L109" s="12"/>
      <c r="M109" s="11" t="s">
        <v>159</v>
      </c>
    </row>
    <row r="110" spans="1:13" ht="42.75" x14ac:dyDescent="0.2">
      <c r="A110" s="17">
        <v>109</v>
      </c>
      <c r="B110" s="18">
        <v>109</v>
      </c>
      <c r="C110" s="19" t="s">
        <v>354</v>
      </c>
      <c r="D110" s="11" t="s">
        <v>28</v>
      </c>
      <c r="E110" s="13">
        <v>1</v>
      </c>
      <c r="F110" s="13">
        <v>750000</v>
      </c>
      <c r="G110" s="14">
        <v>750000</v>
      </c>
      <c r="H110" s="14">
        <v>750000</v>
      </c>
      <c r="I110" s="21"/>
      <c r="L110" s="11"/>
      <c r="M110" s="11" t="s">
        <v>158</v>
      </c>
    </row>
    <row r="111" spans="1:13" ht="42.75" x14ac:dyDescent="0.2">
      <c r="A111" s="17">
        <v>110</v>
      </c>
      <c r="B111" s="18">
        <v>110</v>
      </c>
      <c r="C111" s="19" t="s">
        <v>354</v>
      </c>
      <c r="D111" s="11" t="s">
        <v>28</v>
      </c>
      <c r="E111" s="13">
        <v>1</v>
      </c>
      <c r="F111" s="13">
        <v>750000</v>
      </c>
      <c r="G111" s="14">
        <v>750000</v>
      </c>
      <c r="H111" s="14">
        <v>750000</v>
      </c>
      <c r="I111" s="21" t="s">
        <v>263</v>
      </c>
      <c r="L111" s="30" t="s">
        <v>263</v>
      </c>
      <c r="M111" s="11" t="s">
        <v>278</v>
      </c>
    </row>
    <row r="112" spans="1:13" ht="42.75" x14ac:dyDescent="0.2">
      <c r="A112" s="17">
        <v>111</v>
      </c>
      <c r="B112" s="18">
        <v>111</v>
      </c>
      <c r="C112" s="19" t="s">
        <v>201</v>
      </c>
      <c r="D112" s="11" t="s">
        <v>38</v>
      </c>
      <c r="E112" s="13">
        <v>75</v>
      </c>
      <c r="F112" s="13">
        <v>16200</v>
      </c>
      <c r="G112" s="14">
        <v>1215000</v>
      </c>
      <c r="H112" s="14">
        <v>1215000</v>
      </c>
      <c r="I112" s="21"/>
      <c r="L112" s="11"/>
      <c r="M112" s="11" t="s">
        <v>158</v>
      </c>
    </row>
    <row r="113" spans="1:13" ht="42.75" x14ac:dyDescent="0.2">
      <c r="A113" s="17">
        <v>112</v>
      </c>
      <c r="B113" s="18">
        <v>112</v>
      </c>
      <c r="C113" s="19" t="s">
        <v>355</v>
      </c>
      <c r="D113" s="11" t="s">
        <v>38</v>
      </c>
      <c r="E113" s="13">
        <v>1</v>
      </c>
      <c r="F113" s="13">
        <v>11000000</v>
      </c>
      <c r="G113" s="14">
        <v>11000000</v>
      </c>
      <c r="H113" s="14">
        <v>11000000</v>
      </c>
      <c r="I113" s="21">
        <v>62026002800087</v>
      </c>
      <c r="L113" s="11" t="s">
        <v>860</v>
      </c>
      <c r="M113" s="11" t="s">
        <v>159</v>
      </c>
    </row>
    <row r="114" spans="1:13" ht="101.25" customHeight="1" x14ac:dyDescent="0.2">
      <c r="A114" s="17">
        <v>113</v>
      </c>
      <c r="B114" s="18">
        <v>113</v>
      </c>
      <c r="C114" s="19" t="s">
        <v>356</v>
      </c>
      <c r="D114" s="11" t="s">
        <v>40</v>
      </c>
      <c r="E114" s="13">
        <v>1</v>
      </c>
      <c r="F114" s="13">
        <v>350000000</v>
      </c>
      <c r="G114" s="14">
        <v>350000000</v>
      </c>
      <c r="H114" s="14">
        <v>350000000</v>
      </c>
      <c r="I114" s="21">
        <v>62026002800009</v>
      </c>
      <c r="L114" s="11" t="s">
        <v>747</v>
      </c>
      <c r="M114" s="11" t="s">
        <v>250</v>
      </c>
    </row>
    <row r="115" spans="1:13" ht="71.25" x14ac:dyDescent="0.2">
      <c r="A115" s="31">
        <v>114</v>
      </c>
      <c r="B115" s="18">
        <v>114</v>
      </c>
      <c r="C115" s="32" t="s">
        <v>357</v>
      </c>
      <c r="D115" s="30" t="s">
        <v>31</v>
      </c>
      <c r="E115" s="33">
        <v>1</v>
      </c>
      <c r="F115" s="33">
        <v>25000000</v>
      </c>
      <c r="G115" s="34">
        <v>0</v>
      </c>
      <c r="H115" s="34">
        <v>0</v>
      </c>
      <c r="I115" s="37" t="s">
        <v>263</v>
      </c>
      <c r="J115" s="35"/>
      <c r="K115" s="35"/>
      <c r="L115" s="30" t="s">
        <v>263</v>
      </c>
      <c r="M115" s="30" t="s">
        <v>263</v>
      </c>
    </row>
    <row r="116" spans="1:13" ht="42.75" x14ac:dyDescent="0.2">
      <c r="A116" s="31">
        <v>115</v>
      </c>
      <c r="B116" s="18">
        <v>115</v>
      </c>
      <c r="C116" s="32" t="s">
        <v>164</v>
      </c>
      <c r="D116" s="30" t="s">
        <v>244</v>
      </c>
      <c r="E116" s="33">
        <v>1</v>
      </c>
      <c r="F116" s="33">
        <v>1730000</v>
      </c>
      <c r="G116" s="34">
        <v>0</v>
      </c>
      <c r="H116" s="34">
        <v>0</v>
      </c>
      <c r="I116" s="37" t="s">
        <v>263</v>
      </c>
      <c r="J116" s="35"/>
      <c r="K116" s="35"/>
      <c r="L116" s="30" t="s">
        <v>263</v>
      </c>
      <c r="M116" s="30" t="s">
        <v>263</v>
      </c>
    </row>
    <row r="117" spans="1:13" ht="28.5" x14ac:dyDescent="0.2">
      <c r="A117" s="17">
        <v>116</v>
      </c>
      <c r="B117" s="18">
        <v>116</v>
      </c>
      <c r="C117" s="19" t="s">
        <v>358</v>
      </c>
      <c r="D117" s="11" t="s">
        <v>262</v>
      </c>
      <c r="E117" s="13">
        <v>13</v>
      </c>
      <c r="F117" s="13">
        <v>100000</v>
      </c>
      <c r="G117" s="14">
        <v>1300000</v>
      </c>
      <c r="H117" s="14">
        <v>1300000</v>
      </c>
      <c r="I117" s="21" t="s">
        <v>738</v>
      </c>
      <c r="L117" s="11" t="s">
        <v>790</v>
      </c>
      <c r="M117" s="11" t="s">
        <v>250</v>
      </c>
    </row>
    <row r="118" spans="1:13" ht="42.75" x14ac:dyDescent="0.2">
      <c r="A118" s="17">
        <v>117</v>
      </c>
      <c r="B118" s="18">
        <v>117</v>
      </c>
      <c r="C118" s="19" t="s">
        <v>358</v>
      </c>
      <c r="D118" s="11" t="s">
        <v>28</v>
      </c>
      <c r="E118" s="13">
        <v>500</v>
      </c>
      <c r="F118" s="13">
        <v>100000</v>
      </c>
      <c r="G118" s="14">
        <v>50000000</v>
      </c>
      <c r="H118" s="14">
        <v>50000000</v>
      </c>
      <c r="I118" s="21" t="s">
        <v>739</v>
      </c>
      <c r="L118" s="11" t="s">
        <v>790</v>
      </c>
      <c r="M118" s="11" t="s">
        <v>802</v>
      </c>
    </row>
    <row r="119" spans="1:13" ht="42.75" x14ac:dyDescent="0.2">
      <c r="A119" s="17">
        <v>118</v>
      </c>
      <c r="B119" s="18">
        <v>118</v>
      </c>
      <c r="C119" s="19" t="s">
        <v>358</v>
      </c>
      <c r="D119" s="11" t="s">
        <v>28</v>
      </c>
      <c r="E119" s="13">
        <v>500</v>
      </c>
      <c r="F119" s="13">
        <v>100000</v>
      </c>
      <c r="G119" s="14">
        <v>50000000</v>
      </c>
      <c r="H119" s="14">
        <v>50000000</v>
      </c>
      <c r="I119" s="30" t="s">
        <v>263</v>
      </c>
      <c r="J119" s="35"/>
      <c r="K119" s="35"/>
      <c r="L119" s="30" t="s">
        <v>263</v>
      </c>
      <c r="M119" s="11" t="s">
        <v>278</v>
      </c>
    </row>
    <row r="120" spans="1:13" ht="42.75" x14ac:dyDescent="0.2">
      <c r="A120" s="17">
        <v>119</v>
      </c>
      <c r="B120" s="18">
        <v>119</v>
      </c>
      <c r="C120" s="19" t="s">
        <v>358</v>
      </c>
      <c r="D120" s="11" t="s">
        <v>43</v>
      </c>
      <c r="E120" s="13">
        <v>10</v>
      </c>
      <c r="F120" s="13">
        <v>100000</v>
      </c>
      <c r="G120" s="14">
        <v>1000000</v>
      </c>
      <c r="H120" s="14">
        <v>1000000</v>
      </c>
      <c r="I120" s="21" t="s">
        <v>738</v>
      </c>
      <c r="L120" s="11" t="s">
        <v>790</v>
      </c>
      <c r="M120" s="11" t="s">
        <v>250</v>
      </c>
    </row>
    <row r="121" spans="1:13" ht="57" x14ac:dyDescent="0.2">
      <c r="A121" s="17">
        <v>120</v>
      </c>
      <c r="B121" s="18">
        <v>120</v>
      </c>
      <c r="C121" s="19" t="s">
        <v>358</v>
      </c>
      <c r="D121" s="11" t="s">
        <v>35</v>
      </c>
      <c r="E121" s="13">
        <v>16</v>
      </c>
      <c r="F121" s="13">
        <v>100000</v>
      </c>
      <c r="G121" s="14">
        <v>1600000</v>
      </c>
      <c r="H121" s="14">
        <v>1600000</v>
      </c>
      <c r="I121" s="21" t="s">
        <v>738</v>
      </c>
      <c r="L121" s="11" t="s">
        <v>790</v>
      </c>
      <c r="M121" s="11" t="s">
        <v>250</v>
      </c>
    </row>
    <row r="122" spans="1:13" ht="42.75" x14ac:dyDescent="0.2">
      <c r="A122" s="17">
        <v>121</v>
      </c>
      <c r="B122" s="18">
        <v>121</v>
      </c>
      <c r="C122" s="19" t="s">
        <v>359</v>
      </c>
      <c r="D122" s="11" t="s">
        <v>28</v>
      </c>
      <c r="E122" s="13">
        <v>10.01587022</v>
      </c>
      <c r="F122" s="13">
        <v>56710</v>
      </c>
      <c r="G122" s="14">
        <v>568000.00017619994</v>
      </c>
      <c r="H122" s="14">
        <v>568000.00017619994</v>
      </c>
      <c r="I122" s="21">
        <v>62025002800296</v>
      </c>
      <c r="L122" s="30" t="s">
        <v>263</v>
      </c>
      <c r="M122" s="11" t="s">
        <v>278</v>
      </c>
    </row>
    <row r="123" spans="1:13" ht="42.75" x14ac:dyDescent="0.2">
      <c r="A123" s="17">
        <v>122</v>
      </c>
      <c r="B123" s="18">
        <v>122</v>
      </c>
      <c r="C123" s="19" t="s">
        <v>360</v>
      </c>
      <c r="D123" s="11" t="s">
        <v>28</v>
      </c>
      <c r="E123" s="13">
        <v>5</v>
      </c>
      <c r="F123" s="13">
        <v>3000000</v>
      </c>
      <c r="G123" s="14">
        <v>15000000</v>
      </c>
      <c r="H123" s="14">
        <v>15000000</v>
      </c>
      <c r="I123" s="21"/>
      <c r="J123" s="12"/>
      <c r="K123" s="12"/>
      <c r="L123" s="11"/>
      <c r="M123" s="12" t="s">
        <v>159</v>
      </c>
    </row>
    <row r="124" spans="1:13" ht="42.75" x14ac:dyDescent="0.2">
      <c r="A124" s="17">
        <v>123</v>
      </c>
      <c r="B124" s="18">
        <v>123</v>
      </c>
      <c r="C124" s="19" t="s">
        <v>359</v>
      </c>
      <c r="D124" s="11" t="s">
        <v>28</v>
      </c>
      <c r="E124" s="13">
        <v>10.01587022</v>
      </c>
      <c r="F124" s="13">
        <v>56710</v>
      </c>
      <c r="G124" s="14">
        <v>568000.00017619994</v>
      </c>
      <c r="H124" s="14">
        <v>568000.00017619994</v>
      </c>
      <c r="I124" s="21">
        <v>62025002800296</v>
      </c>
      <c r="J124" s="12"/>
      <c r="K124" s="12"/>
      <c r="L124" s="11"/>
      <c r="M124" s="12" t="s">
        <v>159</v>
      </c>
    </row>
    <row r="125" spans="1:13" ht="99.75" x14ac:dyDescent="0.2">
      <c r="A125" s="17">
        <v>124</v>
      </c>
      <c r="B125" s="18">
        <v>124</v>
      </c>
      <c r="C125" s="19" t="s">
        <v>361</v>
      </c>
      <c r="D125" s="11" t="s">
        <v>27</v>
      </c>
      <c r="E125" s="13">
        <v>1</v>
      </c>
      <c r="F125" s="13">
        <v>2900000</v>
      </c>
      <c r="G125" s="14">
        <v>2900000</v>
      </c>
      <c r="H125" s="14">
        <v>2900000</v>
      </c>
      <c r="I125" s="21">
        <v>62025002800296</v>
      </c>
      <c r="J125" s="12"/>
      <c r="K125" s="12"/>
      <c r="L125" s="11"/>
      <c r="M125" s="12" t="s">
        <v>159</v>
      </c>
    </row>
    <row r="126" spans="1:13" ht="42.75" x14ac:dyDescent="0.2">
      <c r="A126" s="31">
        <v>125</v>
      </c>
      <c r="B126" s="18">
        <v>125</v>
      </c>
      <c r="C126" s="32" t="s">
        <v>362</v>
      </c>
      <c r="D126" s="30" t="s">
        <v>244</v>
      </c>
      <c r="E126" s="33">
        <v>2</v>
      </c>
      <c r="F126" s="33">
        <v>22500000</v>
      </c>
      <c r="G126" s="34">
        <v>0</v>
      </c>
      <c r="H126" s="34">
        <v>0</v>
      </c>
      <c r="I126" s="37" t="s">
        <v>263</v>
      </c>
      <c r="J126" s="38"/>
      <c r="K126" s="38"/>
      <c r="L126" s="30" t="s">
        <v>263</v>
      </c>
      <c r="M126" s="30" t="s">
        <v>263</v>
      </c>
    </row>
    <row r="127" spans="1:13" ht="285" x14ac:dyDescent="0.2">
      <c r="A127" s="17">
        <v>126</v>
      </c>
      <c r="B127" s="36">
        <v>126</v>
      </c>
      <c r="C127" s="19" t="s">
        <v>363</v>
      </c>
      <c r="D127" s="11" t="s">
        <v>247</v>
      </c>
      <c r="E127" s="13">
        <v>1</v>
      </c>
      <c r="F127" s="13">
        <v>15000000</v>
      </c>
      <c r="G127" s="14">
        <v>15000000</v>
      </c>
      <c r="H127" s="14">
        <v>15000000</v>
      </c>
      <c r="I127" s="22" t="s">
        <v>892</v>
      </c>
      <c r="L127" s="25" t="s">
        <v>894</v>
      </c>
      <c r="M127" s="25" t="s">
        <v>893</v>
      </c>
    </row>
    <row r="128" spans="1:13" ht="57" x14ac:dyDescent="0.2">
      <c r="A128" s="17">
        <v>127</v>
      </c>
      <c r="B128" s="36">
        <v>127</v>
      </c>
      <c r="C128" s="19" t="s">
        <v>364</v>
      </c>
      <c r="D128" s="11" t="s">
        <v>247</v>
      </c>
      <c r="E128" s="13">
        <v>1</v>
      </c>
      <c r="F128" s="13">
        <v>2000000</v>
      </c>
      <c r="G128" s="14">
        <v>2000000</v>
      </c>
      <c r="H128" s="14">
        <v>2000000</v>
      </c>
      <c r="I128" s="22" t="s">
        <v>895</v>
      </c>
      <c r="L128" s="25" t="s">
        <v>896</v>
      </c>
      <c r="M128" s="25" t="s">
        <v>897</v>
      </c>
    </row>
    <row r="129" spans="1:13" ht="42.75" x14ac:dyDescent="0.2">
      <c r="A129" s="17">
        <v>128</v>
      </c>
      <c r="B129" s="36">
        <v>128</v>
      </c>
      <c r="C129" s="19" t="s">
        <v>365</v>
      </c>
      <c r="D129" s="11" t="s">
        <v>247</v>
      </c>
      <c r="E129" s="13">
        <v>2</v>
      </c>
      <c r="F129" s="13">
        <v>1500000</v>
      </c>
      <c r="G129" s="14">
        <v>3000000</v>
      </c>
      <c r="H129" s="14">
        <v>3000000</v>
      </c>
      <c r="I129" s="21" t="s">
        <v>851</v>
      </c>
      <c r="L129" s="25" t="s">
        <v>898</v>
      </c>
      <c r="M129" s="25" t="s">
        <v>899</v>
      </c>
    </row>
    <row r="130" spans="1:13" ht="42.75" x14ac:dyDescent="0.2">
      <c r="A130" s="17">
        <v>129</v>
      </c>
      <c r="B130" s="36">
        <v>129</v>
      </c>
      <c r="C130" s="19" t="s">
        <v>366</v>
      </c>
      <c r="D130" s="11" t="s">
        <v>247</v>
      </c>
      <c r="E130" s="13">
        <v>1</v>
      </c>
      <c r="F130" s="13">
        <v>1000000</v>
      </c>
      <c r="G130" s="14">
        <v>1000000</v>
      </c>
      <c r="H130" s="14">
        <v>1000000</v>
      </c>
      <c r="I130" s="21">
        <v>62026002800105</v>
      </c>
      <c r="L130" s="11" t="s">
        <v>861</v>
      </c>
      <c r="M130" s="11" t="s">
        <v>250</v>
      </c>
    </row>
    <row r="131" spans="1:13" ht="42.75" x14ac:dyDescent="0.2">
      <c r="A131" s="17">
        <v>130</v>
      </c>
      <c r="B131" s="36">
        <v>130</v>
      </c>
      <c r="C131" s="19" t="s">
        <v>367</v>
      </c>
      <c r="D131" s="11" t="s">
        <v>247</v>
      </c>
      <c r="E131" s="13">
        <v>1</v>
      </c>
      <c r="F131" s="13">
        <v>2000000</v>
      </c>
      <c r="G131" s="14">
        <v>2000000</v>
      </c>
      <c r="H131" s="14">
        <v>2000000</v>
      </c>
      <c r="I131" s="21"/>
      <c r="L131" s="11"/>
      <c r="M131" s="11" t="s">
        <v>158</v>
      </c>
    </row>
    <row r="132" spans="1:13" ht="57" x14ac:dyDescent="0.2">
      <c r="A132" s="17">
        <v>131</v>
      </c>
      <c r="B132" s="36">
        <v>131</v>
      </c>
      <c r="C132" s="19" t="s">
        <v>368</v>
      </c>
      <c r="D132" s="11" t="s">
        <v>247</v>
      </c>
      <c r="E132" s="27">
        <v>2.5</v>
      </c>
      <c r="F132" s="13">
        <v>2000000</v>
      </c>
      <c r="G132" s="14">
        <v>5000000</v>
      </c>
      <c r="H132" s="14">
        <v>5000000</v>
      </c>
      <c r="I132" s="44" t="s">
        <v>900</v>
      </c>
      <c r="L132" s="25" t="s">
        <v>791</v>
      </c>
      <c r="M132" s="25" t="s">
        <v>862</v>
      </c>
    </row>
    <row r="133" spans="1:13" ht="42.75" x14ac:dyDescent="0.2">
      <c r="A133" s="17">
        <v>132</v>
      </c>
      <c r="B133" s="36">
        <v>132</v>
      </c>
      <c r="C133" s="19" t="s">
        <v>369</v>
      </c>
      <c r="D133" s="11" t="s">
        <v>247</v>
      </c>
      <c r="E133" s="13">
        <v>1</v>
      </c>
      <c r="F133" s="13">
        <v>4800000</v>
      </c>
      <c r="G133" s="14">
        <v>4800000</v>
      </c>
      <c r="H133" s="14">
        <v>4800000</v>
      </c>
      <c r="I133" s="21"/>
      <c r="L133" s="11"/>
      <c r="M133" s="11" t="s">
        <v>158</v>
      </c>
    </row>
    <row r="134" spans="1:13" ht="42.75" x14ac:dyDescent="0.2">
      <c r="A134" s="17">
        <v>133</v>
      </c>
      <c r="B134" s="45">
        <v>133</v>
      </c>
      <c r="C134" s="19" t="s">
        <v>363</v>
      </c>
      <c r="D134" s="11" t="s">
        <v>247</v>
      </c>
      <c r="E134" s="13">
        <v>1</v>
      </c>
      <c r="F134" s="13">
        <v>11800260</v>
      </c>
      <c r="G134" s="14">
        <f>15000000-3199740</f>
        <v>11800260</v>
      </c>
      <c r="H134" s="14">
        <f>15000000-3199740</f>
        <v>11800260</v>
      </c>
      <c r="I134" s="22" t="s">
        <v>783</v>
      </c>
      <c r="J134" s="29"/>
      <c r="K134" s="29"/>
      <c r="L134" s="25" t="s">
        <v>901</v>
      </c>
      <c r="M134" s="25" t="s">
        <v>864</v>
      </c>
    </row>
    <row r="135" spans="1:13" ht="42.75" x14ac:dyDescent="0.2">
      <c r="A135" s="17">
        <v>134</v>
      </c>
      <c r="B135" s="36">
        <v>134</v>
      </c>
      <c r="C135" s="19" t="s">
        <v>370</v>
      </c>
      <c r="D135" s="11" t="s">
        <v>247</v>
      </c>
      <c r="E135" s="13">
        <v>7</v>
      </c>
      <c r="F135" s="13">
        <v>600000</v>
      </c>
      <c r="G135" s="14">
        <v>4200000</v>
      </c>
      <c r="H135" s="14">
        <v>4200000</v>
      </c>
      <c r="I135" s="22" t="s">
        <v>902</v>
      </c>
      <c r="L135" s="11" t="s">
        <v>863</v>
      </c>
      <c r="M135" s="11" t="s">
        <v>864</v>
      </c>
    </row>
    <row r="136" spans="1:13" ht="42.75" x14ac:dyDescent="0.2">
      <c r="A136" s="17">
        <v>135</v>
      </c>
      <c r="B136" s="36">
        <v>135</v>
      </c>
      <c r="C136" s="19" t="s">
        <v>371</v>
      </c>
      <c r="D136" s="11" t="s">
        <v>247</v>
      </c>
      <c r="E136" s="13">
        <v>1</v>
      </c>
      <c r="F136" s="13">
        <v>7500000</v>
      </c>
      <c r="G136" s="14">
        <v>7500000</v>
      </c>
      <c r="H136" s="14">
        <v>7500000</v>
      </c>
      <c r="I136" s="22">
        <v>62026002800058</v>
      </c>
      <c r="L136" s="11" t="s">
        <v>792</v>
      </c>
      <c r="M136" s="11" t="s">
        <v>801</v>
      </c>
    </row>
    <row r="137" spans="1:13" ht="42.75" x14ac:dyDescent="0.2">
      <c r="A137" s="17">
        <v>136</v>
      </c>
      <c r="B137" s="18">
        <v>136</v>
      </c>
      <c r="C137" s="19" t="s">
        <v>372</v>
      </c>
      <c r="D137" s="11" t="s">
        <v>44</v>
      </c>
      <c r="E137" s="13">
        <v>225</v>
      </c>
      <c r="F137" s="13">
        <v>10000</v>
      </c>
      <c r="G137" s="14">
        <v>2250000</v>
      </c>
      <c r="H137" s="14">
        <v>2250000</v>
      </c>
      <c r="I137" s="21">
        <v>62026002800089</v>
      </c>
      <c r="L137" s="11" t="s">
        <v>865</v>
      </c>
      <c r="M137" s="11" t="s">
        <v>159</v>
      </c>
    </row>
    <row r="138" spans="1:13" ht="57" x14ac:dyDescent="0.2">
      <c r="A138" s="17">
        <v>137</v>
      </c>
      <c r="B138" s="18">
        <v>137</v>
      </c>
      <c r="C138" s="19" t="s">
        <v>372</v>
      </c>
      <c r="D138" s="11" t="s">
        <v>32</v>
      </c>
      <c r="E138" s="13">
        <v>90</v>
      </c>
      <c r="F138" s="13">
        <v>10000</v>
      </c>
      <c r="G138" s="14">
        <v>900000</v>
      </c>
      <c r="H138" s="14">
        <v>900000</v>
      </c>
      <c r="I138" s="21"/>
      <c r="L138" s="12"/>
      <c r="M138" s="11" t="s">
        <v>158</v>
      </c>
    </row>
    <row r="139" spans="1:13" ht="99.75" x14ac:dyDescent="0.2">
      <c r="A139" s="17">
        <v>138</v>
      </c>
      <c r="B139" s="18">
        <v>138</v>
      </c>
      <c r="C139" s="19" t="s">
        <v>372</v>
      </c>
      <c r="D139" s="11" t="s">
        <v>27</v>
      </c>
      <c r="E139" s="13">
        <v>385</v>
      </c>
      <c r="F139" s="13">
        <v>10000</v>
      </c>
      <c r="G139" s="14">
        <v>3850000</v>
      </c>
      <c r="H139" s="14">
        <v>3850000</v>
      </c>
      <c r="I139" s="21"/>
      <c r="L139" s="11"/>
      <c r="M139" s="11" t="s">
        <v>159</v>
      </c>
    </row>
    <row r="140" spans="1:13" ht="57" x14ac:dyDescent="0.2">
      <c r="A140" s="17">
        <v>139</v>
      </c>
      <c r="B140" s="18">
        <v>139</v>
      </c>
      <c r="C140" s="19" t="s">
        <v>372</v>
      </c>
      <c r="D140" s="11" t="s">
        <v>35</v>
      </c>
      <c r="E140" s="13">
        <v>270</v>
      </c>
      <c r="F140" s="13">
        <v>10000</v>
      </c>
      <c r="G140" s="14">
        <f>2700000</f>
        <v>2700000</v>
      </c>
      <c r="H140" s="14">
        <f>2700000</f>
        <v>2700000</v>
      </c>
      <c r="I140" s="21"/>
      <c r="L140" s="11"/>
      <c r="M140" s="11" t="s">
        <v>158</v>
      </c>
    </row>
    <row r="141" spans="1:13" ht="57" x14ac:dyDescent="0.2">
      <c r="A141" s="17">
        <v>140</v>
      </c>
      <c r="B141" s="18">
        <v>140</v>
      </c>
      <c r="C141" s="19" t="s">
        <v>372</v>
      </c>
      <c r="D141" s="11" t="s">
        <v>35</v>
      </c>
      <c r="E141" s="13">
        <v>200</v>
      </c>
      <c r="F141" s="13">
        <v>10000</v>
      </c>
      <c r="G141" s="14">
        <v>2000000</v>
      </c>
      <c r="H141" s="14">
        <v>2000000</v>
      </c>
      <c r="I141" s="21">
        <v>62026002800116</v>
      </c>
      <c r="L141" s="11"/>
      <c r="M141" s="11" t="s">
        <v>159</v>
      </c>
    </row>
    <row r="142" spans="1:13" ht="42.75" x14ac:dyDescent="0.2">
      <c r="A142" s="31">
        <v>141</v>
      </c>
      <c r="B142" s="18">
        <v>141</v>
      </c>
      <c r="C142" s="32" t="s">
        <v>373</v>
      </c>
      <c r="D142" s="30" t="s">
        <v>28</v>
      </c>
      <c r="E142" s="33">
        <v>1</v>
      </c>
      <c r="F142" s="33">
        <v>10000000</v>
      </c>
      <c r="G142" s="34">
        <v>0</v>
      </c>
      <c r="H142" s="34">
        <v>0</v>
      </c>
      <c r="I142" s="37" t="s">
        <v>263</v>
      </c>
      <c r="J142" s="35"/>
      <c r="K142" s="35"/>
      <c r="L142" s="30" t="s">
        <v>263</v>
      </c>
      <c r="M142" s="30" t="s">
        <v>278</v>
      </c>
    </row>
    <row r="143" spans="1:13" ht="42.75" x14ac:dyDescent="0.2">
      <c r="A143" s="31">
        <v>142</v>
      </c>
      <c r="B143" s="18">
        <v>142</v>
      </c>
      <c r="C143" s="32" t="s">
        <v>374</v>
      </c>
      <c r="D143" s="30" t="s">
        <v>28</v>
      </c>
      <c r="E143" s="33">
        <v>1</v>
      </c>
      <c r="F143" s="33">
        <v>15000000</v>
      </c>
      <c r="G143" s="34">
        <v>0</v>
      </c>
      <c r="H143" s="34">
        <v>0</v>
      </c>
      <c r="I143" s="37" t="s">
        <v>263</v>
      </c>
      <c r="J143" s="35"/>
      <c r="K143" s="35"/>
      <c r="L143" s="30" t="s">
        <v>263</v>
      </c>
      <c r="M143" s="30" t="s">
        <v>278</v>
      </c>
    </row>
    <row r="144" spans="1:13" ht="57" x14ac:dyDescent="0.2">
      <c r="A144" s="17">
        <v>143</v>
      </c>
      <c r="B144" s="18">
        <v>143</v>
      </c>
      <c r="C144" s="19" t="s">
        <v>375</v>
      </c>
      <c r="D144" s="11" t="s">
        <v>38</v>
      </c>
      <c r="E144" s="13">
        <v>1</v>
      </c>
      <c r="F144" s="13">
        <v>5000000</v>
      </c>
      <c r="G144" s="14">
        <v>5000000</v>
      </c>
      <c r="H144" s="14">
        <v>5000000</v>
      </c>
      <c r="I144" s="21">
        <v>62026002800007</v>
      </c>
      <c r="L144" s="11" t="s">
        <v>748</v>
      </c>
      <c r="M144" s="11" t="s">
        <v>251</v>
      </c>
    </row>
    <row r="145" spans="1:13" ht="42.75" x14ac:dyDescent="0.2">
      <c r="A145" s="17">
        <v>144</v>
      </c>
      <c r="B145" s="18">
        <v>144</v>
      </c>
      <c r="C145" s="19" t="s">
        <v>376</v>
      </c>
      <c r="D145" s="11" t="s">
        <v>38</v>
      </c>
      <c r="E145" s="13">
        <v>9</v>
      </c>
      <c r="F145" s="13">
        <v>883333.33333333302</v>
      </c>
      <c r="G145" s="14">
        <v>7950000</v>
      </c>
      <c r="H145" s="14">
        <v>7950000</v>
      </c>
      <c r="I145" s="21">
        <v>62026002800037</v>
      </c>
      <c r="L145" s="11" t="s">
        <v>866</v>
      </c>
      <c r="M145" s="11" t="s">
        <v>250</v>
      </c>
    </row>
    <row r="146" spans="1:13" ht="42.75" x14ac:dyDescent="0.2">
      <c r="A146" s="31">
        <v>145</v>
      </c>
      <c r="B146" s="36">
        <v>145</v>
      </c>
      <c r="C146" s="32" t="s">
        <v>377</v>
      </c>
      <c r="D146" s="30" t="s">
        <v>38</v>
      </c>
      <c r="E146" s="33">
        <v>4</v>
      </c>
      <c r="F146" s="33">
        <v>15000000</v>
      </c>
      <c r="G146" s="34">
        <v>0</v>
      </c>
      <c r="H146" s="34">
        <v>0</v>
      </c>
      <c r="I146" s="37" t="s">
        <v>263</v>
      </c>
      <c r="J146" s="35"/>
      <c r="K146" s="35"/>
      <c r="L146" s="30" t="s">
        <v>263</v>
      </c>
      <c r="M146" s="30" t="s">
        <v>278</v>
      </c>
    </row>
    <row r="147" spans="1:13" ht="42.75" x14ac:dyDescent="0.2">
      <c r="A147" s="31">
        <v>146</v>
      </c>
      <c r="B147" s="36">
        <v>146</v>
      </c>
      <c r="C147" s="32" t="s">
        <v>203</v>
      </c>
      <c r="D147" s="30" t="s">
        <v>38</v>
      </c>
      <c r="E147" s="33">
        <v>12</v>
      </c>
      <c r="F147" s="33">
        <v>345000</v>
      </c>
      <c r="G147" s="34">
        <v>0</v>
      </c>
      <c r="H147" s="34">
        <v>0</v>
      </c>
      <c r="I147" s="37" t="s">
        <v>263</v>
      </c>
      <c r="J147" s="35"/>
      <c r="K147" s="35"/>
      <c r="L147" s="30" t="s">
        <v>263</v>
      </c>
      <c r="M147" s="30" t="s">
        <v>278</v>
      </c>
    </row>
    <row r="148" spans="1:13" ht="42.75" x14ac:dyDescent="0.2">
      <c r="A148" s="17">
        <v>147</v>
      </c>
      <c r="B148" s="18">
        <v>147</v>
      </c>
      <c r="C148" s="19" t="s">
        <v>378</v>
      </c>
      <c r="D148" s="11" t="s">
        <v>38</v>
      </c>
      <c r="E148" s="13">
        <v>1</v>
      </c>
      <c r="F148" s="13">
        <v>40000000</v>
      </c>
      <c r="G148" s="14">
        <v>40000000</v>
      </c>
      <c r="H148" s="14">
        <v>40000000</v>
      </c>
      <c r="I148" s="21"/>
      <c r="L148" s="11"/>
      <c r="M148" s="11" t="s">
        <v>158</v>
      </c>
    </row>
    <row r="149" spans="1:13" ht="42.75" x14ac:dyDescent="0.2">
      <c r="A149" s="17">
        <v>148</v>
      </c>
      <c r="B149" s="18">
        <v>148</v>
      </c>
      <c r="C149" s="19" t="s">
        <v>379</v>
      </c>
      <c r="D149" s="11" t="s">
        <v>38</v>
      </c>
      <c r="E149" s="13">
        <v>1</v>
      </c>
      <c r="F149" s="13">
        <v>30000000</v>
      </c>
      <c r="G149" s="14">
        <v>30000000</v>
      </c>
      <c r="H149" s="14">
        <v>30000000</v>
      </c>
      <c r="I149" s="21"/>
      <c r="L149" s="11"/>
      <c r="M149" s="11" t="s">
        <v>159</v>
      </c>
    </row>
    <row r="150" spans="1:13" ht="42.75" x14ac:dyDescent="0.2">
      <c r="A150" s="17">
        <v>149</v>
      </c>
      <c r="B150" s="18">
        <v>149</v>
      </c>
      <c r="C150" s="19" t="s">
        <v>380</v>
      </c>
      <c r="D150" s="11" t="s">
        <v>38</v>
      </c>
      <c r="E150" s="13">
        <v>1</v>
      </c>
      <c r="F150" s="13">
        <v>3000000</v>
      </c>
      <c r="G150" s="14">
        <v>3000000</v>
      </c>
      <c r="H150" s="14">
        <v>3000000</v>
      </c>
      <c r="I150" s="21"/>
      <c r="L150" s="11"/>
      <c r="M150" s="11" t="s">
        <v>158</v>
      </c>
    </row>
    <row r="151" spans="1:13" ht="57" x14ac:dyDescent="0.2">
      <c r="A151" s="31">
        <v>150</v>
      </c>
      <c r="B151" s="36">
        <v>150</v>
      </c>
      <c r="C151" s="32" t="s">
        <v>381</v>
      </c>
      <c r="D151" s="30" t="s">
        <v>38</v>
      </c>
      <c r="E151" s="33">
        <v>12</v>
      </c>
      <c r="F151" s="33">
        <v>2008333.33333333</v>
      </c>
      <c r="G151" s="34">
        <v>0</v>
      </c>
      <c r="H151" s="34">
        <v>0</v>
      </c>
      <c r="I151" s="37" t="s">
        <v>263</v>
      </c>
      <c r="J151" s="35"/>
      <c r="K151" s="35"/>
      <c r="L151" s="30" t="s">
        <v>263</v>
      </c>
      <c r="M151" s="30" t="s">
        <v>278</v>
      </c>
    </row>
    <row r="152" spans="1:13" ht="28.5" x14ac:dyDescent="0.2">
      <c r="A152" s="17">
        <v>151</v>
      </c>
      <c r="B152" s="18">
        <v>151</v>
      </c>
      <c r="C152" s="19" t="s">
        <v>162</v>
      </c>
      <c r="D152" s="11" t="s">
        <v>42</v>
      </c>
      <c r="E152" s="13">
        <v>3</v>
      </c>
      <c r="F152" s="13">
        <v>56666.666666666701</v>
      </c>
      <c r="G152" s="14">
        <v>170000</v>
      </c>
      <c r="H152" s="14">
        <v>170000</v>
      </c>
      <c r="I152" s="21" t="s">
        <v>740</v>
      </c>
      <c r="L152" s="11" t="s">
        <v>749</v>
      </c>
      <c r="M152" s="11" t="s">
        <v>803</v>
      </c>
    </row>
    <row r="153" spans="1:13" ht="42.75" x14ac:dyDescent="0.2">
      <c r="A153" s="17">
        <v>152</v>
      </c>
      <c r="B153" s="18">
        <v>152</v>
      </c>
      <c r="C153" s="19" t="s">
        <v>382</v>
      </c>
      <c r="D153" s="11" t="s">
        <v>42</v>
      </c>
      <c r="E153" s="13">
        <v>1</v>
      </c>
      <c r="F153" s="13">
        <v>40000</v>
      </c>
      <c r="G153" s="14">
        <v>40000</v>
      </c>
      <c r="H153" s="14">
        <v>40000</v>
      </c>
      <c r="I153" s="21">
        <v>62026002800095</v>
      </c>
      <c r="L153" s="11" t="s">
        <v>867</v>
      </c>
      <c r="M153" s="22" t="s">
        <v>159</v>
      </c>
    </row>
    <row r="154" spans="1:13" ht="42.75" x14ac:dyDescent="0.2">
      <c r="A154" s="31">
        <v>153</v>
      </c>
      <c r="B154" s="36">
        <v>153</v>
      </c>
      <c r="C154" s="32" t="s">
        <v>204</v>
      </c>
      <c r="D154" s="30" t="s">
        <v>46</v>
      </c>
      <c r="E154" s="33">
        <v>1</v>
      </c>
      <c r="F154" s="33">
        <v>312500</v>
      </c>
      <c r="G154" s="34">
        <v>0</v>
      </c>
      <c r="H154" s="34">
        <v>0</v>
      </c>
      <c r="I154" s="37" t="s">
        <v>263</v>
      </c>
      <c r="J154" s="35"/>
      <c r="K154" s="35"/>
      <c r="L154" s="30" t="s">
        <v>263</v>
      </c>
      <c r="M154" s="30" t="s">
        <v>278</v>
      </c>
    </row>
    <row r="155" spans="1:13" ht="28.5" x14ac:dyDescent="0.2">
      <c r="A155" s="17">
        <v>154</v>
      </c>
      <c r="B155" s="18">
        <v>154</v>
      </c>
      <c r="C155" s="19" t="s">
        <v>383</v>
      </c>
      <c r="D155" s="11" t="s">
        <v>46</v>
      </c>
      <c r="E155" s="13">
        <v>1</v>
      </c>
      <c r="F155" s="14">
        <v>2249106.84</v>
      </c>
      <c r="G155" s="14">
        <v>2249106.84</v>
      </c>
      <c r="H155" s="14">
        <v>2249106.84</v>
      </c>
      <c r="I155" s="21">
        <v>62026002800096</v>
      </c>
      <c r="L155" s="11" t="s">
        <v>867</v>
      </c>
      <c r="M155" s="22" t="s">
        <v>159</v>
      </c>
    </row>
    <row r="156" spans="1:13" ht="42.75" x14ac:dyDescent="0.2">
      <c r="A156" s="17">
        <v>155</v>
      </c>
      <c r="B156" s="18">
        <v>155</v>
      </c>
      <c r="C156" s="19" t="s">
        <v>204</v>
      </c>
      <c r="D156" s="11" t="s">
        <v>28</v>
      </c>
      <c r="E156" s="13">
        <v>1</v>
      </c>
      <c r="F156" s="14">
        <v>312500</v>
      </c>
      <c r="G156" s="14">
        <v>312500</v>
      </c>
      <c r="H156" s="14">
        <v>312500</v>
      </c>
      <c r="I156" s="21">
        <v>62026002800014</v>
      </c>
      <c r="L156" s="22"/>
      <c r="M156" s="22" t="s">
        <v>159</v>
      </c>
    </row>
    <row r="157" spans="1:13" ht="42.75" x14ac:dyDescent="0.2">
      <c r="A157" s="17">
        <v>156</v>
      </c>
      <c r="B157" s="18">
        <v>156</v>
      </c>
      <c r="C157" s="19" t="s">
        <v>384</v>
      </c>
      <c r="D157" s="11" t="s">
        <v>38</v>
      </c>
      <c r="E157" s="13">
        <v>4</v>
      </c>
      <c r="F157" s="13">
        <v>371000</v>
      </c>
      <c r="G157" s="14">
        <v>1484000</v>
      </c>
      <c r="H157" s="14">
        <v>1484000</v>
      </c>
      <c r="I157" s="21">
        <v>62026002800047</v>
      </c>
      <c r="L157" s="11"/>
      <c r="M157" s="11" t="s">
        <v>159</v>
      </c>
    </row>
    <row r="158" spans="1:13" ht="42.75" x14ac:dyDescent="0.2">
      <c r="A158" s="17">
        <v>157</v>
      </c>
      <c r="B158" s="18">
        <v>157</v>
      </c>
      <c r="C158" s="19" t="s">
        <v>385</v>
      </c>
      <c r="D158" s="11" t="s">
        <v>38</v>
      </c>
      <c r="E158" s="13">
        <v>1</v>
      </c>
      <c r="F158" s="13">
        <v>795000</v>
      </c>
      <c r="G158" s="14">
        <v>795000</v>
      </c>
      <c r="H158" s="14">
        <v>795000</v>
      </c>
      <c r="I158" s="21">
        <v>62026002800117</v>
      </c>
      <c r="L158" s="11"/>
      <c r="M158" s="11" t="s">
        <v>159</v>
      </c>
    </row>
    <row r="159" spans="1:13" ht="71.25" x14ac:dyDescent="0.2">
      <c r="A159" s="31">
        <v>158</v>
      </c>
      <c r="B159" s="36">
        <v>158</v>
      </c>
      <c r="C159" s="32" t="s">
        <v>386</v>
      </c>
      <c r="D159" s="30" t="s">
        <v>31</v>
      </c>
      <c r="E159" s="33">
        <v>12</v>
      </c>
      <c r="F159" s="33">
        <v>291666.66666666401</v>
      </c>
      <c r="G159" s="34">
        <v>0</v>
      </c>
      <c r="H159" s="34">
        <v>0</v>
      </c>
      <c r="I159" s="37" t="s">
        <v>263</v>
      </c>
      <c r="J159" s="35"/>
      <c r="K159" s="35"/>
      <c r="L159" s="30" t="s">
        <v>263</v>
      </c>
      <c r="M159" s="30" t="s">
        <v>278</v>
      </c>
    </row>
    <row r="160" spans="1:13" ht="42.75" x14ac:dyDescent="0.2">
      <c r="A160" s="31">
        <v>159</v>
      </c>
      <c r="B160" s="36">
        <v>159</v>
      </c>
      <c r="C160" s="32" t="s">
        <v>163</v>
      </c>
      <c r="D160" s="30" t="s">
        <v>244</v>
      </c>
      <c r="E160" s="33">
        <v>1</v>
      </c>
      <c r="F160" s="33">
        <v>900000</v>
      </c>
      <c r="G160" s="34">
        <v>0</v>
      </c>
      <c r="H160" s="34">
        <v>0</v>
      </c>
      <c r="I160" s="30" t="s">
        <v>263</v>
      </c>
      <c r="J160" s="35"/>
      <c r="K160" s="35"/>
      <c r="L160" s="30" t="s">
        <v>263</v>
      </c>
      <c r="M160" s="30" t="s">
        <v>278</v>
      </c>
    </row>
    <row r="161" spans="1:13" ht="84.75" customHeight="1" x14ac:dyDescent="0.2">
      <c r="A161" s="17">
        <v>160</v>
      </c>
      <c r="B161" s="18">
        <v>160</v>
      </c>
      <c r="C161" s="19" t="s">
        <v>387</v>
      </c>
      <c r="D161" s="11" t="s">
        <v>28</v>
      </c>
      <c r="E161" s="13">
        <v>1</v>
      </c>
      <c r="F161" s="13">
        <v>237000</v>
      </c>
      <c r="G161" s="14">
        <v>237000</v>
      </c>
      <c r="H161" s="14">
        <v>237000</v>
      </c>
      <c r="I161" s="21"/>
      <c r="L161" s="11"/>
      <c r="M161" s="11" t="s">
        <v>159</v>
      </c>
    </row>
    <row r="162" spans="1:13" ht="70.5" customHeight="1" x14ac:dyDescent="0.2">
      <c r="A162" s="31">
        <v>161</v>
      </c>
      <c r="B162" s="36">
        <v>161</v>
      </c>
      <c r="C162" s="32" t="s">
        <v>388</v>
      </c>
      <c r="D162" s="30" t="s">
        <v>28</v>
      </c>
      <c r="E162" s="33">
        <v>1</v>
      </c>
      <c r="F162" s="33">
        <v>1888000</v>
      </c>
      <c r="G162" s="34">
        <v>1888000</v>
      </c>
      <c r="H162" s="34">
        <v>1888000</v>
      </c>
      <c r="I162" s="37"/>
      <c r="J162" s="35"/>
      <c r="K162" s="35"/>
      <c r="L162" s="30"/>
      <c r="M162" s="30" t="s">
        <v>159</v>
      </c>
    </row>
    <row r="163" spans="1:13" ht="28.5" x14ac:dyDescent="0.2">
      <c r="A163" s="31">
        <v>162</v>
      </c>
      <c r="B163" s="36">
        <v>162</v>
      </c>
      <c r="C163" s="32" t="s">
        <v>387</v>
      </c>
      <c r="D163" s="30" t="s">
        <v>248</v>
      </c>
      <c r="E163" s="33">
        <v>7.9915611814299998</v>
      </c>
      <c r="F163" s="33">
        <v>237000</v>
      </c>
      <c r="G163" s="34">
        <v>0</v>
      </c>
      <c r="H163" s="34">
        <v>0</v>
      </c>
      <c r="I163" s="37" t="s">
        <v>263</v>
      </c>
      <c r="J163" s="35"/>
      <c r="K163" s="35"/>
      <c r="L163" s="30" t="s">
        <v>263</v>
      </c>
      <c r="M163" s="30" t="s">
        <v>278</v>
      </c>
    </row>
    <row r="164" spans="1:13" ht="42.75" x14ac:dyDescent="0.2">
      <c r="A164" s="31">
        <v>163</v>
      </c>
      <c r="B164" s="36">
        <v>163</v>
      </c>
      <c r="C164" s="32" t="s">
        <v>389</v>
      </c>
      <c r="D164" s="30" t="s">
        <v>38</v>
      </c>
      <c r="E164" s="33">
        <v>100</v>
      </c>
      <c r="F164" s="33">
        <v>16180</v>
      </c>
      <c r="G164" s="34">
        <v>1618000</v>
      </c>
      <c r="H164" s="34">
        <v>1618000</v>
      </c>
      <c r="I164" s="37"/>
      <c r="J164" s="35"/>
      <c r="K164" s="35"/>
      <c r="L164" s="30"/>
      <c r="M164" s="30" t="s">
        <v>158</v>
      </c>
    </row>
    <row r="165" spans="1:13" ht="42.75" x14ac:dyDescent="0.2">
      <c r="A165" s="31">
        <v>164</v>
      </c>
      <c r="B165" s="36">
        <v>164</v>
      </c>
      <c r="C165" s="32" t="s">
        <v>390</v>
      </c>
      <c r="D165" s="30" t="s">
        <v>244</v>
      </c>
      <c r="E165" s="33">
        <v>1</v>
      </c>
      <c r="F165" s="33">
        <v>1160000</v>
      </c>
      <c r="G165" s="34">
        <v>0</v>
      </c>
      <c r="H165" s="34">
        <v>0</v>
      </c>
      <c r="I165" s="30" t="s">
        <v>263</v>
      </c>
      <c r="J165" s="35"/>
      <c r="K165" s="35"/>
      <c r="L165" s="30" t="s">
        <v>263</v>
      </c>
      <c r="M165" s="30" t="s">
        <v>263</v>
      </c>
    </row>
    <row r="166" spans="1:13" ht="28.5" x14ac:dyDescent="0.2">
      <c r="A166" s="31">
        <v>165</v>
      </c>
      <c r="B166" s="36">
        <v>165</v>
      </c>
      <c r="C166" s="32" t="s">
        <v>391</v>
      </c>
      <c r="D166" s="30" t="s">
        <v>29</v>
      </c>
      <c r="E166" s="33">
        <v>1</v>
      </c>
      <c r="F166" s="33">
        <v>950000</v>
      </c>
      <c r="G166" s="34">
        <v>0</v>
      </c>
      <c r="H166" s="34">
        <v>0</v>
      </c>
      <c r="I166" s="37" t="s">
        <v>263</v>
      </c>
      <c r="J166" s="35"/>
      <c r="K166" s="35"/>
      <c r="L166" s="30" t="s">
        <v>263</v>
      </c>
      <c r="M166" s="30" t="s">
        <v>263</v>
      </c>
    </row>
    <row r="167" spans="1:13" ht="42.75" x14ac:dyDescent="0.2">
      <c r="A167" s="31">
        <v>166</v>
      </c>
      <c r="B167" s="36">
        <v>166</v>
      </c>
      <c r="C167" s="32" t="s">
        <v>392</v>
      </c>
      <c r="D167" s="30" t="s">
        <v>29</v>
      </c>
      <c r="E167" s="33">
        <v>1</v>
      </c>
      <c r="F167" s="33">
        <v>10000000</v>
      </c>
      <c r="G167" s="34">
        <v>10000000</v>
      </c>
      <c r="H167" s="34">
        <v>10000000</v>
      </c>
      <c r="I167" s="37">
        <v>62026002800017</v>
      </c>
      <c r="J167" s="35"/>
      <c r="K167" s="35"/>
      <c r="L167" s="30" t="s">
        <v>750</v>
      </c>
      <c r="M167" s="30" t="s">
        <v>250</v>
      </c>
    </row>
    <row r="168" spans="1:13" ht="28.5" x14ac:dyDescent="0.2">
      <c r="A168" s="31">
        <v>167</v>
      </c>
      <c r="B168" s="36">
        <v>167</v>
      </c>
      <c r="C168" s="32" t="s">
        <v>393</v>
      </c>
      <c r="D168" s="30" t="s">
        <v>46</v>
      </c>
      <c r="E168" s="33">
        <v>2</v>
      </c>
      <c r="F168" s="33">
        <v>112185.5</v>
      </c>
      <c r="G168" s="34">
        <v>224371.09</v>
      </c>
      <c r="H168" s="34">
        <v>224371.09</v>
      </c>
      <c r="I168" s="46" t="s">
        <v>784</v>
      </c>
      <c r="J168" s="47"/>
      <c r="K168" s="47"/>
      <c r="L168" s="48" t="s">
        <v>903</v>
      </c>
      <c r="M168" s="30" t="s">
        <v>793</v>
      </c>
    </row>
    <row r="169" spans="1:13" ht="42.75" x14ac:dyDescent="0.2">
      <c r="A169" s="31">
        <v>168</v>
      </c>
      <c r="B169" s="36">
        <v>168</v>
      </c>
      <c r="C169" s="32" t="s">
        <v>394</v>
      </c>
      <c r="D169" s="30" t="s">
        <v>38</v>
      </c>
      <c r="E169" s="33">
        <v>12</v>
      </c>
      <c r="F169" s="33">
        <v>6160000</v>
      </c>
      <c r="G169" s="34">
        <v>73920000</v>
      </c>
      <c r="H169" s="34">
        <v>73920000</v>
      </c>
      <c r="I169" s="37" t="s">
        <v>263</v>
      </c>
      <c r="J169" s="35"/>
      <c r="K169" s="35"/>
      <c r="L169" s="30" t="s">
        <v>263</v>
      </c>
      <c r="M169" s="30" t="s">
        <v>278</v>
      </c>
    </row>
    <row r="170" spans="1:13" ht="42.75" x14ac:dyDescent="0.2">
      <c r="A170" s="31">
        <v>169</v>
      </c>
      <c r="B170" s="36">
        <v>169</v>
      </c>
      <c r="C170" s="32" t="s">
        <v>395</v>
      </c>
      <c r="D170" s="30" t="s">
        <v>38</v>
      </c>
      <c r="E170" s="33">
        <v>12</v>
      </c>
      <c r="F170" s="33">
        <v>2215000</v>
      </c>
      <c r="G170" s="34">
        <v>26580000</v>
      </c>
      <c r="H170" s="34">
        <v>26580000</v>
      </c>
      <c r="I170" s="37" t="s">
        <v>852</v>
      </c>
      <c r="J170" s="35"/>
      <c r="K170" s="35"/>
      <c r="L170" s="30" t="s">
        <v>868</v>
      </c>
      <c r="M170" s="30" t="s">
        <v>869</v>
      </c>
    </row>
    <row r="171" spans="1:13" ht="57" x14ac:dyDescent="0.2">
      <c r="A171" s="31">
        <v>170</v>
      </c>
      <c r="B171" s="36">
        <v>170</v>
      </c>
      <c r="C171" s="32" t="s">
        <v>765</v>
      </c>
      <c r="D171" s="30" t="s">
        <v>38</v>
      </c>
      <c r="E171" s="33">
        <v>1</v>
      </c>
      <c r="F171" s="33">
        <v>36000000</v>
      </c>
      <c r="G171" s="34">
        <v>36000000</v>
      </c>
      <c r="H171" s="34">
        <v>36000000</v>
      </c>
      <c r="I171" s="46">
        <v>62026002800036</v>
      </c>
      <c r="J171" s="35"/>
      <c r="K171" s="35"/>
      <c r="L171" s="30"/>
      <c r="M171" s="30" t="s">
        <v>159</v>
      </c>
    </row>
    <row r="172" spans="1:13" ht="42.75" x14ac:dyDescent="0.2">
      <c r="A172" s="31">
        <v>171</v>
      </c>
      <c r="B172" s="36">
        <v>171</v>
      </c>
      <c r="C172" s="32" t="s">
        <v>396</v>
      </c>
      <c r="D172" s="30" t="s">
        <v>30</v>
      </c>
      <c r="E172" s="33">
        <v>1</v>
      </c>
      <c r="F172" s="33">
        <v>13850000</v>
      </c>
      <c r="G172" s="34">
        <v>13850000</v>
      </c>
      <c r="H172" s="34">
        <v>13850000</v>
      </c>
      <c r="I172" s="37">
        <v>62026002800111</v>
      </c>
      <c r="J172" s="35"/>
      <c r="K172" s="35"/>
      <c r="L172" s="30"/>
      <c r="M172" s="30" t="s">
        <v>159</v>
      </c>
    </row>
    <row r="173" spans="1:13" ht="57" x14ac:dyDescent="0.2">
      <c r="A173" s="31">
        <v>172</v>
      </c>
      <c r="B173" s="36">
        <v>172</v>
      </c>
      <c r="C173" s="32" t="s">
        <v>397</v>
      </c>
      <c r="D173" s="30" t="s">
        <v>30</v>
      </c>
      <c r="E173" s="33">
        <v>1</v>
      </c>
      <c r="F173" s="33">
        <v>18870000.000002299</v>
      </c>
      <c r="G173" s="34">
        <v>18870000.000002299</v>
      </c>
      <c r="H173" s="34">
        <v>18870000.000002299</v>
      </c>
      <c r="I173" s="37">
        <v>62026002800008</v>
      </c>
      <c r="J173" s="35"/>
      <c r="K173" s="35"/>
      <c r="L173" s="30" t="s">
        <v>751</v>
      </c>
      <c r="M173" s="30" t="s">
        <v>250</v>
      </c>
    </row>
    <row r="174" spans="1:13" ht="42.75" x14ac:dyDescent="0.2">
      <c r="A174" s="31">
        <v>173</v>
      </c>
      <c r="B174" s="36">
        <v>173</v>
      </c>
      <c r="C174" s="32" t="s">
        <v>398</v>
      </c>
      <c r="D174" s="30" t="s">
        <v>30</v>
      </c>
      <c r="E174" s="33">
        <v>1</v>
      </c>
      <c r="F174" s="33">
        <v>7119999.9999994999</v>
      </c>
      <c r="G174" s="34">
        <v>0</v>
      </c>
      <c r="H174" s="34">
        <v>0</v>
      </c>
      <c r="I174" s="30" t="s">
        <v>263</v>
      </c>
      <c r="J174" s="35"/>
      <c r="K174" s="35"/>
      <c r="L174" s="30" t="s">
        <v>263</v>
      </c>
      <c r="M174" s="30" t="s">
        <v>278</v>
      </c>
    </row>
    <row r="175" spans="1:13" ht="42.75" x14ac:dyDescent="0.2">
      <c r="A175" s="17">
        <v>174</v>
      </c>
      <c r="B175" s="18">
        <v>174</v>
      </c>
      <c r="C175" s="19" t="s">
        <v>399</v>
      </c>
      <c r="D175" s="11" t="s">
        <v>30</v>
      </c>
      <c r="E175" s="13">
        <v>1</v>
      </c>
      <c r="F175" s="13">
        <v>4435000</v>
      </c>
      <c r="G175" s="14">
        <v>4435000</v>
      </c>
      <c r="H175" s="14">
        <v>4435000</v>
      </c>
      <c r="I175" s="21"/>
      <c r="L175" s="11"/>
      <c r="M175" s="11" t="s">
        <v>159</v>
      </c>
    </row>
    <row r="176" spans="1:13" ht="42.75" x14ac:dyDescent="0.2">
      <c r="A176" s="17">
        <v>175</v>
      </c>
      <c r="B176" s="18">
        <v>175</v>
      </c>
      <c r="C176" s="19" t="s">
        <v>400</v>
      </c>
      <c r="D176" s="11" t="s">
        <v>30</v>
      </c>
      <c r="E176" s="13">
        <v>1</v>
      </c>
      <c r="F176" s="13">
        <v>7065000.0000024997</v>
      </c>
      <c r="G176" s="14">
        <v>7065000.0000024997</v>
      </c>
      <c r="H176" s="14">
        <v>7065000.0000024997</v>
      </c>
      <c r="I176" s="21"/>
      <c r="L176" s="12"/>
      <c r="M176" s="11" t="s">
        <v>159</v>
      </c>
    </row>
    <row r="177" spans="1:13" ht="42.75" x14ac:dyDescent="0.2">
      <c r="A177" s="17">
        <v>176</v>
      </c>
      <c r="B177" s="36">
        <v>176</v>
      </c>
      <c r="C177" s="19" t="s">
        <v>401</v>
      </c>
      <c r="D177" s="11" t="s">
        <v>30</v>
      </c>
      <c r="E177" s="13">
        <v>1</v>
      </c>
      <c r="F177" s="13">
        <v>99011000.000000104</v>
      </c>
      <c r="G177" s="14">
        <v>99011000.000000104</v>
      </c>
      <c r="H177" s="14">
        <v>99011000.000000104</v>
      </c>
      <c r="I177" s="22">
        <v>62026002800043</v>
      </c>
      <c r="L177" s="11" t="s">
        <v>870</v>
      </c>
      <c r="M177" s="11" t="s">
        <v>159</v>
      </c>
    </row>
    <row r="178" spans="1:13" ht="42.75" x14ac:dyDescent="0.2">
      <c r="A178" s="17">
        <v>177</v>
      </c>
      <c r="B178" s="18">
        <v>177</v>
      </c>
      <c r="C178" s="19" t="s">
        <v>402</v>
      </c>
      <c r="D178" s="11" t="s">
        <v>30</v>
      </c>
      <c r="E178" s="13">
        <v>1</v>
      </c>
      <c r="F178" s="13">
        <v>6730000.0000015004</v>
      </c>
      <c r="G178" s="14">
        <v>6730000.0000015004</v>
      </c>
      <c r="H178" s="14">
        <v>6730000.0000015004</v>
      </c>
      <c r="I178" s="21">
        <v>62026002800111</v>
      </c>
      <c r="L178" s="11"/>
      <c r="M178" s="11" t="s">
        <v>159</v>
      </c>
    </row>
    <row r="179" spans="1:13" ht="42.75" x14ac:dyDescent="0.2">
      <c r="A179" s="17">
        <v>178</v>
      </c>
      <c r="B179" s="18">
        <v>178</v>
      </c>
      <c r="C179" s="19" t="s">
        <v>403</v>
      </c>
      <c r="D179" s="11" t="s">
        <v>30</v>
      </c>
      <c r="E179" s="13">
        <v>1</v>
      </c>
      <c r="F179" s="13">
        <v>11674999.9999987</v>
      </c>
      <c r="G179" s="14">
        <v>11674999.9999987</v>
      </c>
      <c r="H179" s="14">
        <v>11674999.9999987</v>
      </c>
      <c r="I179" s="21">
        <v>62026002800111</v>
      </c>
      <c r="L179" s="11"/>
      <c r="M179" s="11" t="s">
        <v>159</v>
      </c>
    </row>
    <row r="180" spans="1:13" ht="42.75" x14ac:dyDescent="0.2">
      <c r="A180" s="17">
        <v>179</v>
      </c>
      <c r="B180" s="18">
        <v>179</v>
      </c>
      <c r="C180" s="19" t="s">
        <v>404</v>
      </c>
      <c r="D180" s="11" t="s">
        <v>30</v>
      </c>
      <c r="E180" s="13">
        <v>1</v>
      </c>
      <c r="F180" s="13">
        <v>33625000</v>
      </c>
      <c r="G180" s="14">
        <v>33625000</v>
      </c>
      <c r="H180" s="14">
        <v>33625000</v>
      </c>
      <c r="I180" s="21">
        <v>62026002800061</v>
      </c>
      <c r="L180" s="11" t="s">
        <v>871</v>
      </c>
      <c r="M180" s="11" t="s">
        <v>159</v>
      </c>
    </row>
    <row r="181" spans="1:13" ht="42.75" x14ac:dyDescent="0.2">
      <c r="A181" s="17">
        <v>180</v>
      </c>
      <c r="B181" s="18">
        <v>180</v>
      </c>
      <c r="C181" s="19" t="s">
        <v>405</v>
      </c>
      <c r="D181" s="11" t="s">
        <v>45</v>
      </c>
      <c r="E181" s="13">
        <v>40</v>
      </c>
      <c r="F181" s="13">
        <v>46000</v>
      </c>
      <c r="G181" s="14">
        <v>1840000</v>
      </c>
      <c r="H181" s="14">
        <v>1840000</v>
      </c>
      <c r="I181" s="21"/>
      <c r="L181" s="11"/>
      <c r="M181" s="11" t="s">
        <v>158</v>
      </c>
    </row>
    <row r="182" spans="1:13" ht="42.75" x14ac:dyDescent="0.2">
      <c r="A182" s="17">
        <v>181</v>
      </c>
      <c r="B182" s="18">
        <v>181</v>
      </c>
      <c r="C182" s="19" t="s">
        <v>406</v>
      </c>
      <c r="D182" s="11" t="s">
        <v>45</v>
      </c>
      <c r="E182" s="13">
        <v>103</v>
      </c>
      <c r="F182" s="13">
        <v>55339</v>
      </c>
      <c r="G182" s="14">
        <v>5700000.0000095004</v>
      </c>
      <c r="H182" s="14">
        <v>5700000.0000095004</v>
      </c>
      <c r="I182" s="21">
        <v>62026002800098</v>
      </c>
      <c r="L182" s="11" t="s">
        <v>872</v>
      </c>
      <c r="M182" s="11" t="s">
        <v>159</v>
      </c>
    </row>
    <row r="183" spans="1:13" ht="42.75" x14ac:dyDescent="0.2">
      <c r="A183" s="17">
        <v>182</v>
      </c>
      <c r="B183" s="18">
        <v>182</v>
      </c>
      <c r="C183" s="19" t="s">
        <v>407</v>
      </c>
      <c r="D183" s="11" t="s">
        <v>38</v>
      </c>
      <c r="E183" s="13">
        <v>4</v>
      </c>
      <c r="F183" s="13">
        <v>846000</v>
      </c>
      <c r="G183" s="14">
        <v>3384000</v>
      </c>
      <c r="H183" s="14">
        <v>3384000</v>
      </c>
      <c r="I183" s="21"/>
      <c r="L183" s="11"/>
      <c r="M183" s="11" t="s">
        <v>158</v>
      </c>
    </row>
    <row r="184" spans="1:13" ht="71.25" x14ac:dyDescent="0.2">
      <c r="A184" s="17">
        <v>183</v>
      </c>
      <c r="B184" s="18">
        <v>183</v>
      </c>
      <c r="C184" s="19" t="s">
        <v>408</v>
      </c>
      <c r="D184" s="11" t="s">
        <v>38</v>
      </c>
      <c r="E184" s="13">
        <v>11</v>
      </c>
      <c r="F184" s="13">
        <v>1065454.54545452</v>
      </c>
      <c r="G184" s="14">
        <v>11719999.9999997</v>
      </c>
      <c r="H184" s="14">
        <v>11719999.9999997</v>
      </c>
      <c r="I184" s="21">
        <v>62025002800312</v>
      </c>
      <c r="L184" s="11" t="s">
        <v>752</v>
      </c>
      <c r="M184" s="11" t="s">
        <v>250</v>
      </c>
    </row>
    <row r="185" spans="1:13" ht="71.25" x14ac:dyDescent="0.2">
      <c r="A185" s="31">
        <v>184</v>
      </c>
      <c r="B185" s="18">
        <v>184</v>
      </c>
      <c r="C185" s="32" t="s">
        <v>409</v>
      </c>
      <c r="D185" s="30" t="s">
        <v>38</v>
      </c>
      <c r="E185" s="33">
        <v>1</v>
      </c>
      <c r="F185" s="33">
        <v>1070000</v>
      </c>
      <c r="G185" s="34">
        <v>1070000</v>
      </c>
      <c r="H185" s="34">
        <v>1070000</v>
      </c>
      <c r="I185" s="37" t="s">
        <v>263</v>
      </c>
      <c r="J185" s="35"/>
      <c r="K185" s="35"/>
      <c r="L185" s="30" t="s">
        <v>263</v>
      </c>
      <c r="M185" s="30" t="s">
        <v>278</v>
      </c>
    </row>
    <row r="186" spans="1:13" ht="71.25" x14ac:dyDescent="0.2">
      <c r="A186" s="31">
        <v>185</v>
      </c>
      <c r="B186" s="18">
        <v>185</v>
      </c>
      <c r="C186" s="32" t="s">
        <v>410</v>
      </c>
      <c r="D186" s="30" t="s">
        <v>31</v>
      </c>
      <c r="E186" s="33">
        <v>10</v>
      </c>
      <c r="F186" s="33">
        <v>1845000</v>
      </c>
      <c r="G186" s="34">
        <v>0</v>
      </c>
      <c r="H186" s="34">
        <v>0</v>
      </c>
      <c r="I186" s="37" t="s">
        <v>263</v>
      </c>
      <c r="J186" s="35"/>
      <c r="K186" s="35"/>
      <c r="L186" s="30" t="s">
        <v>263</v>
      </c>
      <c r="M186" s="30" t="s">
        <v>278</v>
      </c>
    </row>
    <row r="187" spans="1:13" ht="71.25" x14ac:dyDescent="0.2">
      <c r="A187" s="31">
        <v>186</v>
      </c>
      <c r="B187" s="18">
        <v>186</v>
      </c>
      <c r="C187" s="32" t="s">
        <v>411</v>
      </c>
      <c r="D187" s="30" t="s">
        <v>31</v>
      </c>
      <c r="E187" s="33">
        <v>2</v>
      </c>
      <c r="F187" s="33">
        <v>1845000</v>
      </c>
      <c r="G187" s="34">
        <v>0</v>
      </c>
      <c r="H187" s="34">
        <v>0</v>
      </c>
      <c r="I187" s="37" t="s">
        <v>263</v>
      </c>
      <c r="J187" s="35"/>
      <c r="K187" s="35"/>
      <c r="L187" s="30" t="s">
        <v>263</v>
      </c>
      <c r="M187" s="30" t="s">
        <v>278</v>
      </c>
    </row>
    <row r="188" spans="1:13" ht="71.25" x14ac:dyDescent="0.2">
      <c r="A188" s="17">
        <v>187</v>
      </c>
      <c r="B188" s="18">
        <v>187</v>
      </c>
      <c r="C188" s="19" t="s">
        <v>412</v>
      </c>
      <c r="D188" s="11" t="s">
        <v>31</v>
      </c>
      <c r="E188" s="13">
        <v>3</v>
      </c>
      <c r="F188" s="13">
        <v>146666.66666665199</v>
      </c>
      <c r="G188" s="14">
        <v>439999.999999956</v>
      </c>
      <c r="H188" s="14">
        <v>439999.999999956</v>
      </c>
      <c r="I188" s="21"/>
      <c r="L188" s="11"/>
      <c r="M188" s="11" t="s">
        <v>159</v>
      </c>
    </row>
    <row r="189" spans="1:13" ht="71.25" x14ac:dyDescent="0.2">
      <c r="A189" s="31">
        <v>188</v>
      </c>
      <c r="B189" s="18">
        <v>188</v>
      </c>
      <c r="C189" s="32" t="s">
        <v>413</v>
      </c>
      <c r="D189" s="30" t="s">
        <v>31</v>
      </c>
      <c r="E189" s="33">
        <v>1</v>
      </c>
      <c r="F189" s="33">
        <v>15025000.000000199</v>
      </c>
      <c r="G189" s="34">
        <v>0</v>
      </c>
      <c r="H189" s="34">
        <v>0</v>
      </c>
      <c r="I189" s="37" t="s">
        <v>263</v>
      </c>
      <c r="J189" s="35"/>
      <c r="K189" s="35"/>
      <c r="L189" s="30" t="s">
        <v>263</v>
      </c>
      <c r="M189" s="30" t="s">
        <v>263</v>
      </c>
    </row>
    <row r="190" spans="1:13" ht="71.25" x14ac:dyDescent="0.2">
      <c r="A190" s="31">
        <v>189</v>
      </c>
      <c r="B190" s="36">
        <v>189</v>
      </c>
      <c r="C190" s="32" t="s">
        <v>205</v>
      </c>
      <c r="D190" s="30" t="s">
        <v>31</v>
      </c>
      <c r="E190" s="33">
        <v>12</v>
      </c>
      <c r="F190" s="33">
        <v>1843750.00000002</v>
      </c>
      <c r="G190" s="34">
        <v>0</v>
      </c>
      <c r="H190" s="34">
        <v>0</v>
      </c>
      <c r="I190" s="37" t="s">
        <v>263</v>
      </c>
      <c r="J190" s="35"/>
      <c r="K190" s="35"/>
      <c r="L190" s="30" t="s">
        <v>263</v>
      </c>
      <c r="M190" s="30" t="s">
        <v>263</v>
      </c>
    </row>
    <row r="191" spans="1:13" ht="28.5" x14ac:dyDescent="0.2">
      <c r="A191" s="31">
        <v>190</v>
      </c>
      <c r="B191" s="36">
        <v>190</v>
      </c>
      <c r="C191" s="32" t="s">
        <v>414</v>
      </c>
      <c r="D191" s="30" t="s">
        <v>46</v>
      </c>
      <c r="E191" s="33">
        <v>1</v>
      </c>
      <c r="F191" s="33">
        <v>135000</v>
      </c>
      <c r="G191" s="34">
        <v>135000</v>
      </c>
      <c r="H191" s="34">
        <v>135000</v>
      </c>
      <c r="I191" s="37"/>
      <c r="J191" s="35"/>
      <c r="K191" s="35"/>
      <c r="L191" s="30"/>
      <c r="M191" s="30" t="s">
        <v>158</v>
      </c>
    </row>
    <row r="192" spans="1:13" ht="42.75" x14ac:dyDescent="0.2">
      <c r="A192" s="31">
        <v>191</v>
      </c>
      <c r="B192" s="36">
        <v>191</v>
      </c>
      <c r="C192" s="32" t="s">
        <v>415</v>
      </c>
      <c r="D192" s="30" t="s">
        <v>28</v>
      </c>
      <c r="E192" s="33">
        <v>1</v>
      </c>
      <c r="F192" s="33">
        <v>56000</v>
      </c>
      <c r="G192" s="34">
        <v>56000</v>
      </c>
      <c r="H192" s="34">
        <v>56000</v>
      </c>
      <c r="I192" s="37"/>
      <c r="J192" s="35"/>
      <c r="K192" s="35"/>
      <c r="L192" s="30"/>
      <c r="M192" s="30" t="s">
        <v>159</v>
      </c>
    </row>
    <row r="193" spans="1:13" ht="28.5" x14ac:dyDescent="0.2">
      <c r="A193" s="31">
        <v>192</v>
      </c>
      <c r="B193" s="36">
        <v>192</v>
      </c>
      <c r="C193" s="32" t="s">
        <v>416</v>
      </c>
      <c r="D193" s="30" t="s">
        <v>39</v>
      </c>
      <c r="E193" s="33">
        <v>1</v>
      </c>
      <c r="F193" s="33">
        <v>7300000</v>
      </c>
      <c r="G193" s="34">
        <v>7300000</v>
      </c>
      <c r="H193" s="34">
        <v>7300000</v>
      </c>
      <c r="I193" s="37">
        <v>62026002800099</v>
      </c>
      <c r="J193" s="35"/>
      <c r="K193" s="35"/>
      <c r="L193" s="38"/>
      <c r="M193" s="30" t="s">
        <v>159</v>
      </c>
    </row>
    <row r="194" spans="1:13" ht="42.75" x14ac:dyDescent="0.2">
      <c r="A194" s="31">
        <v>193</v>
      </c>
      <c r="B194" s="36">
        <v>193</v>
      </c>
      <c r="C194" s="32" t="s">
        <v>417</v>
      </c>
      <c r="D194" s="30" t="s">
        <v>39</v>
      </c>
      <c r="E194" s="33">
        <v>1</v>
      </c>
      <c r="F194" s="33">
        <v>5170000</v>
      </c>
      <c r="G194" s="34">
        <v>0</v>
      </c>
      <c r="H194" s="34">
        <v>0</v>
      </c>
      <c r="I194" s="37" t="s">
        <v>263</v>
      </c>
      <c r="J194" s="35"/>
      <c r="K194" s="35"/>
      <c r="L194" s="30" t="s">
        <v>263</v>
      </c>
      <c r="M194" s="30" t="s">
        <v>263</v>
      </c>
    </row>
    <row r="195" spans="1:13" ht="42.75" x14ac:dyDescent="0.2">
      <c r="A195" s="31">
        <v>194</v>
      </c>
      <c r="B195" s="36">
        <v>194</v>
      </c>
      <c r="C195" s="32" t="s">
        <v>418</v>
      </c>
      <c r="D195" s="30" t="s">
        <v>244</v>
      </c>
      <c r="E195" s="33">
        <v>1</v>
      </c>
      <c r="F195" s="33">
        <v>2000000</v>
      </c>
      <c r="G195" s="34">
        <v>0</v>
      </c>
      <c r="H195" s="34">
        <v>0</v>
      </c>
      <c r="I195" s="30" t="s">
        <v>263</v>
      </c>
      <c r="J195" s="35"/>
      <c r="K195" s="35"/>
      <c r="L195" s="30" t="s">
        <v>263</v>
      </c>
      <c r="M195" s="30" t="s">
        <v>263</v>
      </c>
    </row>
    <row r="196" spans="1:13" ht="28.5" x14ac:dyDescent="0.2">
      <c r="A196" s="31">
        <v>195</v>
      </c>
      <c r="B196" s="36">
        <v>195</v>
      </c>
      <c r="C196" s="32" t="s">
        <v>419</v>
      </c>
      <c r="D196" s="30" t="s">
        <v>39</v>
      </c>
      <c r="E196" s="33">
        <v>1</v>
      </c>
      <c r="F196" s="33">
        <v>1</v>
      </c>
      <c r="G196" s="34">
        <v>1</v>
      </c>
      <c r="H196" s="34">
        <v>1</v>
      </c>
      <c r="I196" s="37"/>
      <c r="J196" s="35"/>
      <c r="K196" s="35"/>
      <c r="L196" s="30"/>
      <c r="M196" s="30" t="s">
        <v>159</v>
      </c>
    </row>
    <row r="197" spans="1:13" ht="42.75" x14ac:dyDescent="0.2">
      <c r="A197" s="31">
        <v>196</v>
      </c>
      <c r="B197" s="36">
        <v>196</v>
      </c>
      <c r="C197" s="32" t="s">
        <v>420</v>
      </c>
      <c r="D197" s="30" t="s">
        <v>421</v>
      </c>
      <c r="E197" s="33">
        <v>2500472.7999999998</v>
      </c>
      <c r="F197" s="33">
        <v>1</v>
      </c>
      <c r="G197" s="34">
        <v>2500472.7999999998</v>
      </c>
      <c r="H197" s="34">
        <v>2500472.7999999998</v>
      </c>
      <c r="I197" s="37"/>
      <c r="J197" s="35"/>
      <c r="K197" s="35"/>
      <c r="L197" s="38"/>
      <c r="M197" s="38" t="s">
        <v>158</v>
      </c>
    </row>
    <row r="198" spans="1:13" ht="57" x14ac:dyDescent="0.2">
      <c r="A198" s="31">
        <v>197</v>
      </c>
      <c r="B198" s="36">
        <v>197</v>
      </c>
      <c r="C198" s="32" t="s">
        <v>422</v>
      </c>
      <c r="D198" s="30" t="s">
        <v>243</v>
      </c>
      <c r="E198" s="33">
        <v>50</v>
      </c>
      <c r="F198" s="33">
        <v>2132.08</v>
      </c>
      <c r="G198" s="34">
        <v>106604</v>
      </c>
      <c r="H198" s="34">
        <v>106604</v>
      </c>
      <c r="I198" s="37"/>
      <c r="J198" s="35"/>
      <c r="K198" s="35"/>
      <c r="L198" s="30"/>
      <c r="M198" s="30" t="s">
        <v>158</v>
      </c>
    </row>
    <row r="199" spans="1:13" ht="42.75" x14ac:dyDescent="0.2">
      <c r="A199" s="31">
        <v>198</v>
      </c>
      <c r="B199" s="36">
        <v>198</v>
      </c>
      <c r="C199" s="32" t="s">
        <v>420</v>
      </c>
      <c r="D199" s="30" t="s">
        <v>421</v>
      </c>
      <c r="E199" s="33">
        <v>1000396</v>
      </c>
      <c r="F199" s="33">
        <v>1</v>
      </c>
      <c r="G199" s="34">
        <v>1000396</v>
      </c>
      <c r="H199" s="34">
        <v>1000396</v>
      </c>
      <c r="I199" s="37"/>
      <c r="J199" s="35"/>
      <c r="K199" s="35"/>
      <c r="L199" s="30"/>
      <c r="M199" s="30" t="s">
        <v>158</v>
      </c>
    </row>
    <row r="200" spans="1:13" ht="42.75" x14ac:dyDescent="0.2">
      <c r="A200" s="31">
        <v>199</v>
      </c>
      <c r="B200" s="36">
        <v>199</v>
      </c>
      <c r="C200" s="32" t="s">
        <v>423</v>
      </c>
      <c r="D200" s="30" t="s">
        <v>244</v>
      </c>
      <c r="E200" s="33">
        <v>5</v>
      </c>
      <c r="F200" s="33">
        <v>5660</v>
      </c>
      <c r="G200" s="34">
        <v>28300</v>
      </c>
      <c r="H200" s="34">
        <v>28300</v>
      </c>
      <c r="I200" s="37"/>
      <c r="J200" s="35"/>
      <c r="K200" s="35"/>
      <c r="L200" s="30"/>
      <c r="M200" s="30" t="s">
        <v>158</v>
      </c>
    </row>
    <row r="201" spans="1:13" ht="42.75" x14ac:dyDescent="0.2">
      <c r="A201" s="31">
        <v>200</v>
      </c>
      <c r="B201" s="36">
        <v>200</v>
      </c>
      <c r="C201" s="32" t="s">
        <v>47</v>
      </c>
      <c r="D201" s="30" t="s">
        <v>244</v>
      </c>
      <c r="E201" s="33">
        <v>10</v>
      </c>
      <c r="F201" s="33">
        <v>5061.3599999999997</v>
      </c>
      <c r="G201" s="34">
        <v>50613.599999999999</v>
      </c>
      <c r="H201" s="34">
        <v>50613.599999999999</v>
      </c>
      <c r="I201" s="37"/>
      <c r="J201" s="35"/>
      <c r="K201" s="35"/>
      <c r="L201" s="30"/>
      <c r="M201" s="30" t="s">
        <v>158</v>
      </c>
    </row>
    <row r="202" spans="1:13" ht="42.75" x14ac:dyDescent="0.2">
      <c r="A202" s="31">
        <v>201</v>
      </c>
      <c r="B202" s="36">
        <v>201</v>
      </c>
      <c r="C202" s="32" t="s">
        <v>47</v>
      </c>
      <c r="D202" s="30" t="s">
        <v>244</v>
      </c>
      <c r="E202" s="33">
        <v>10</v>
      </c>
      <c r="F202" s="33">
        <v>5061.3599999999997</v>
      </c>
      <c r="G202" s="34">
        <v>0</v>
      </c>
      <c r="H202" s="34">
        <v>0</v>
      </c>
      <c r="I202" s="30" t="s">
        <v>263</v>
      </c>
      <c r="J202" s="35"/>
      <c r="K202" s="35"/>
      <c r="L202" s="30" t="s">
        <v>263</v>
      </c>
      <c r="M202" s="30" t="s">
        <v>263</v>
      </c>
    </row>
    <row r="203" spans="1:13" ht="42.75" x14ac:dyDescent="0.2">
      <c r="A203" s="31">
        <v>202</v>
      </c>
      <c r="B203" s="36">
        <v>202</v>
      </c>
      <c r="C203" s="32" t="s">
        <v>424</v>
      </c>
      <c r="D203" s="30" t="s">
        <v>421</v>
      </c>
      <c r="E203" s="33">
        <v>845807</v>
      </c>
      <c r="F203" s="33">
        <v>1</v>
      </c>
      <c r="G203" s="34">
        <f>2300189.16-1454382.6</f>
        <v>845806.56</v>
      </c>
      <c r="H203" s="34">
        <f>2300189.16-1454382.6</f>
        <v>845806.56</v>
      </c>
      <c r="I203" s="37"/>
      <c r="J203" s="35"/>
      <c r="K203" s="35"/>
      <c r="L203" s="38"/>
      <c r="M203" s="38" t="s">
        <v>158</v>
      </c>
    </row>
    <row r="204" spans="1:13" ht="28.5" x14ac:dyDescent="0.2">
      <c r="A204" s="31">
        <v>203</v>
      </c>
      <c r="B204" s="36">
        <v>203</v>
      </c>
      <c r="C204" s="32" t="s">
        <v>425</v>
      </c>
      <c r="D204" s="30" t="s">
        <v>39</v>
      </c>
      <c r="E204" s="33">
        <v>25</v>
      </c>
      <c r="F204" s="33">
        <v>1472.85</v>
      </c>
      <c r="G204" s="34">
        <v>36821.25</v>
      </c>
      <c r="H204" s="34">
        <v>36821.25</v>
      </c>
      <c r="I204" s="37"/>
      <c r="J204" s="35"/>
      <c r="K204" s="35"/>
      <c r="L204" s="30"/>
      <c r="M204" s="30" t="s">
        <v>159</v>
      </c>
    </row>
    <row r="205" spans="1:13" ht="28.5" x14ac:dyDescent="0.2">
      <c r="A205" s="31">
        <v>204</v>
      </c>
      <c r="B205" s="36">
        <v>204</v>
      </c>
      <c r="C205" s="32" t="s">
        <v>426</v>
      </c>
      <c r="D205" s="30" t="s">
        <v>39</v>
      </c>
      <c r="E205" s="33">
        <v>12</v>
      </c>
      <c r="F205" s="33">
        <v>8852.6299999999992</v>
      </c>
      <c r="G205" s="34">
        <v>106231.56</v>
      </c>
      <c r="H205" s="34">
        <v>106231.56</v>
      </c>
      <c r="I205" s="37"/>
      <c r="J205" s="35"/>
      <c r="K205" s="35"/>
      <c r="L205" s="30"/>
      <c r="M205" s="30" t="s">
        <v>159</v>
      </c>
    </row>
    <row r="206" spans="1:13" ht="28.5" x14ac:dyDescent="0.2">
      <c r="A206" s="31">
        <v>205</v>
      </c>
      <c r="B206" s="36">
        <v>205</v>
      </c>
      <c r="C206" s="32" t="s">
        <v>50</v>
      </c>
      <c r="D206" s="30" t="s">
        <v>39</v>
      </c>
      <c r="E206" s="33">
        <v>3</v>
      </c>
      <c r="F206" s="33">
        <v>3747.5</v>
      </c>
      <c r="G206" s="34">
        <v>11242.5</v>
      </c>
      <c r="H206" s="34">
        <v>11242.5</v>
      </c>
      <c r="I206" s="37"/>
      <c r="J206" s="35"/>
      <c r="K206" s="35"/>
      <c r="L206" s="30"/>
      <c r="M206" s="30" t="s">
        <v>159</v>
      </c>
    </row>
    <row r="207" spans="1:13" ht="28.5" x14ac:dyDescent="0.2">
      <c r="A207" s="31">
        <v>206</v>
      </c>
      <c r="B207" s="36">
        <v>206</v>
      </c>
      <c r="C207" s="32" t="s">
        <v>427</v>
      </c>
      <c r="D207" s="30" t="s">
        <v>39</v>
      </c>
      <c r="E207" s="33">
        <v>25</v>
      </c>
      <c r="F207" s="33">
        <v>1518.56</v>
      </c>
      <c r="G207" s="34">
        <v>37964</v>
      </c>
      <c r="H207" s="34">
        <v>37964</v>
      </c>
      <c r="I207" s="37"/>
      <c r="J207" s="35"/>
      <c r="K207" s="35"/>
      <c r="L207" s="30"/>
      <c r="M207" s="30" t="s">
        <v>159</v>
      </c>
    </row>
    <row r="208" spans="1:13" ht="28.5" x14ac:dyDescent="0.2">
      <c r="A208" s="31">
        <v>207</v>
      </c>
      <c r="B208" s="36">
        <v>207</v>
      </c>
      <c r="C208" s="32" t="s">
        <v>52</v>
      </c>
      <c r="D208" s="30" t="s">
        <v>39</v>
      </c>
      <c r="E208" s="33">
        <v>20</v>
      </c>
      <c r="F208" s="33">
        <v>8050</v>
      </c>
      <c r="G208" s="34">
        <v>161000</v>
      </c>
      <c r="H208" s="34">
        <v>161000</v>
      </c>
      <c r="I208" s="37"/>
      <c r="J208" s="35"/>
      <c r="K208" s="35"/>
      <c r="L208" s="30"/>
      <c r="M208" s="30" t="s">
        <v>159</v>
      </c>
    </row>
    <row r="209" spans="1:13" ht="28.5" x14ac:dyDescent="0.2">
      <c r="A209" s="31">
        <v>208</v>
      </c>
      <c r="B209" s="36">
        <v>208</v>
      </c>
      <c r="C209" s="32" t="s">
        <v>428</v>
      </c>
      <c r="D209" s="30" t="s">
        <v>39</v>
      </c>
      <c r="E209" s="33">
        <v>4</v>
      </c>
      <c r="F209" s="33">
        <v>6497.03</v>
      </c>
      <c r="G209" s="34">
        <v>25988.12</v>
      </c>
      <c r="H209" s="34">
        <v>25988.12</v>
      </c>
      <c r="I209" s="37"/>
      <c r="J209" s="35"/>
      <c r="K209" s="35"/>
      <c r="L209" s="38"/>
      <c r="M209" s="30" t="s">
        <v>159</v>
      </c>
    </row>
    <row r="210" spans="1:13" ht="28.5" x14ac:dyDescent="0.2">
      <c r="A210" s="31">
        <v>209</v>
      </c>
      <c r="B210" s="36">
        <v>209</v>
      </c>
      <c r="C210" s="32" t="s">
        <v>48</v>
      </c>
      <c r="D210" s="30" t="s">
        <v>39</v>
      </c>
      <c r="E210" s="33">
        <v>138</v>
      </c>
      <c r="F210" s="33">
        <v>8570.3700000000008</v>
      </c>
      <c r="G210" s="34">
        <v>1182711.06</v>
      </c>
      <c r="H210" s="34">
        <v>1182711.06</v>
      </c>
      <c r="I210" s="37"/>
      <c r="J210" s="35"/>
      <c r="K210" s="35"/>
      <c r="L210" s="30"/>
      <c r="M210" s="30" t="s">
        <v>159</v>
      </c>
    </row>
    <row r="211" spans="1:13" ht="28.5" x14ac:dyDescent="0.2">
      <c r="A211" s="31">
        <v>210</v>
      </c>
      <c r="B211" s="36">
        <v>210</v>
      </c>
      <c r="C211" s="32" t="s">
        <v>429</v>
      </c>
      <c r="D211" s="30" t="s">
        <v>39</v>
      </c>
      <c r="E211" s="33">
        <v>125</v>
      </c>
      <c r="F211" s="33">
        <v>2250</v>
      </c>
      <c r="G211" s="34">
        <v>281250</v>
      </c>
      <c r="H211" s="34">
        <v>281250</v>
      </c>
      <c r="I211" s="37"/>
      <c r="J211" s="35"/>
      <c r="K211" s="35"/>
      <c r="L211" s="30"/>
      <c r="M211" s="30" t="s">
        <v>159</v>
      </c>
    </row>
    <row r="212" spans="1:13" ht="28.5" x14ac:dyDescent="0.2">
      <c r="A212" s="31">
        <v>211</v>
      </c>
      <c r="B212" s="36">
        <v>211</v>
      </c>
      <c r="C212" s="32" t="s">
        <v>49</v>
      </c>
      <c r="D212" s="30" t="s">
        <v>39</v>
      </c>
      <c r="E212" s="33">
        <v>1300</v>
      </c>
      <c r="F212" s="33">
        <v>2842.85</v>
      </c>
      <c r="G212" s="34">
        <v>3695705</v>
      </c>
      <c r="H212" s="34">
        <v>3695705</v>
      </c>
      <c r="I212" s="37"/>
      <c r="J212" s="35"/>
      <c r="K212" s="35"/>
      <c r="L212" s="30"/>
      <c r="M212" s="30" t="s">
        <v>159</v>
      </c>
    </row>
    <row r="213" spans="1:13" ht="28.5" x14ac:dyDescent="0.2">
      <c r="A213" s="31">
        <v>212</v>
      </c>
      <c r="B213" s="36">
        <v>212</v>
      </c>
      <c r="C213" s="32" t="s">
        <v>430</v>
      </c>
      <c r="D213" s="30" t="s">
        <v>39</v>
      </c>
      <c r="E213" s="33">
        <v>800</v>
      </c>
      <c r="F213" s="33">
        <v>792.37</v>
      </c>
      <c r="G213" s="34">
        <v>633896</v>
      </c>
      <c r="H213" s="34">
        <v>633896</v>
      </c>
      <c r="I213" s="37"/>
      <c r="J213" s="35"/>
      <c r="K213" s="35"/>
      <c r="L213" s="30"/>
      <c r="M213" s="30" t="s">
        <v>159</v>
      </c>
    </row>
    <row r="214" spans="1:13" ht="28.5" x14ac:dyDescent="0.2">
      <c r="A214" s="31">
        <v>213</v>
      </c>
      <c r="B214" s="36">
        <v>213</v>
      </c>
      <c r="C214" s="32" t="s">
        <v>431</v>
      </c>
      <c r="D214" s="30" t="s">
        <v>39</v>
      </c>
      <c r="E214" s="33">
        <v>2</v>
      </c>
      <c r="F214" s="33">
        <v>6751.21</v>
      </c>
      <c r="G214" s="34">
        <v>13502.42</v>
      </c>
      <c r="H214" s="34">
        <v>13502.42</v>
      </c>
      <c r="I214" s="37"/>
      <c r="J214" s="35"/>
      <c r="K214" s="35"/>
      <c r="L214" s="38"/>
      <c r="M214" s="30" t="s">
        <v>159</v>
      </c>
    </row>
    <row r="215" spans="1:13" ht="28.5" x14ac:dyDescent="0.2">
      <c r="A215" s="17">
        <v>214</v>
      </c>
      <c r="B215" s="18">
        <v>214</v>
      </c>
      <c r="C215" s="19" t="s">
        <v>432</v>
      </c>
      <c r="D215" s="11" t="s">
        <v>39</v>
      </c>
      <c r="E215" s="13">
        <v>4</v>
      </c>
      <c r="F215" s="13">
        <v>2223</v>
      </c>
      <c r="G215" s="14">
        <v>8892</v>
      </c>
      <c r="H215" s="14">
        <v>8892</v>
      </c>
      <c r="I215" s="21"/>
      <c r="L215" s="11"/>
      <c r="M215" s="11" t="s">
        <v>159</v>
      </c>
    </row>
    <row r="216" spans="1:13" ht="28.5" x14ac:dyDescent="0.2">
      <c r="A216" s="17">
        <v>215</v>
      </c>
      <c r="B216" s="18">
        <v>215</v>
      </c>
      <c r="C216" s="19" t="s">
        <v>433</v>
      </c>
      <c r="D216" s="11" t="s">
        <v>39</v>
      </c>
      <c r="E216" s="13">
        <v>3</v>
      </c>
      <c r="F216" s="13">
        <v>2095</v>
      </c>
      <c r="G216" s="14">
        <v>6285</v>
      </c>
      <c r="H216" s="14">
        <v>6285</v>
      </c>
      <c r="I216" s="21"/>
      <c r="L216" s="11"/>
      <c r="M216" s="11" t="s">
        <v>159</v>
      </c>
    </row>
    <row r="217" spans="1:13" ht="28.5" x14ac:dyDescent="0.2">
      <c r="A217" s="17">
        <v>216</v>
      </c>
      <c r="B217" s="18">
        <v>216</v>
      </c>
      <c r="C217" s="19" t="s">
        <v>434</v>
      </c>
      <c r="D217" s="11" t="s">
        <v>39</v>
      </c>
      <c r="E217" s="13">
        <v>3</v>
      </c>
      <c r="F217" s="13">
        <v>5591.53</v>
      </c>
      <c r="G217" s="14">
        <v>16774.59</v>
      </c>
      <c r="H217" s="14">
        <v>16774.59</v>
      </c>
      <c r="I217" s="21"/>
      <c r="L217" s="12"/>
      <c r="M217" s="11" t="s">
        <v>159</v>
      </c>
    </row>
    <row r="218" spans="1:13" ht="28.5" x14ac:dyDescent="0.2">
      <c r="A218" s="17">
        <v>217</v>
      </c>
      <c r="B218" s="18">
        <v>217</v>
      </c>
      <c r="C218" s="19" t="s">
        <v>435</v>
      </c>
      <c r="D218" s="11" t="s">
        <v>39</v>
      </c>
      <c r="E218" s="13">
        <v>2</v>
      </c>
      <c r="F218" s="13">
        <v>7253.33</v>
      </c>
      <c r="G218" s="14">
        <v>14506.66</v>
      </c>
      <c r="H218" s="14">
        <v>14506.66</v>
      </c>
      <c r="I218" s="21"/>
      <c r="L218" s="11"/>
      <c r="M218" s="11" t="s">
        <v>159</v>
      </c>
    </row>
    <row r="219" spans="1:13" ht="28.5" x14ac:dyDescent="0.2">
      <c r="A219" s="17">
        <v>218</v>
      </c>
      <c r="B219" s="18">
        <v>218</v>
      </c>
      <c r="C219" s="19" t="s">
        <v>53</v>
      </c>
      <c r="D219" s="11" t="s">
        <v>39</v>
      </c>
      <c r="E219" s="13">
        <v>15</v>
      </c>
      <c r="F219" s="13">
        <v>4167.46</v>
      </c>
      <c r="G219" s="14">
        <v>62511.9</v>
      </c>
      <c r="H219" s="14">
        <v>62511.9</v>
      </c>
      <c r="I219" s="21"/>
      <c r="L219" s="11"/>
      <c r="M219" s="11" t="s">
        <v>159</v>
      </c>
    </row>
    <row r="220" spans="1:13" ht="28.5" x14ac:dyDescent="0.2">
      <c r="A220" s="17">
        <v>219</v>
      </c>
      <c r="B220" s="18">
        <v>219</v>
      </c>
      <c r="C220" s="19" t="s">
        <v>51</v>
      </c>
      <c r="D220" s="11" t="s">
        <v>39</v>
      </c>
      <c r="E220" s="13">
        <v>4</v>
      </c>
      <c r="F220" s="13">
        <v>3186.74</v>
      </c>
      <c r="G220" s="14">
        <v>12746.96</v>
      </c>
      <c r="H220" s="14">
        <v>12746.96</v>
      </c>
      <c r="I220" s="21"/>
      <c r="L220" s="11"/>
      <c r="M220" s="11" t="s">
        <v>159</v>
      </c>
    </row>
    <row r="221" spans="1:13" ht="28.5" x14ac:dyDescent="0.2">
      <c r="A221" s="17">
        <v>220</v>
      </c>
      <c r="B221" s="18">
        <v>220</v>
      </c>
      <c r="C221" s="19" t="s">
        <v>436</v>
      </c>
      <c r="D221" s="11" t="s">
        <v>39</v>
      </c>
      <c r="E221" s="13">
        <v>4</v>
      </c>
      <c r="F221" s="13">
        <v>16666.669999999998</v>
      </c>
      <c r="G221" s="14">
        <v>66666.679999999993</v>
      </c>
      <c r="H221" s="14">
        <v>66666.679999999993</v>
      </c>
      <c r="I221" s="21"/>
      <c r="L221" s="12"/>
      <c r="M221" s="11" t="s">
        <v>159</v>
      </c>
    </row>
    <row r="222" spans="1:13" ht="42.75" x14ac:dyDescent="0.2">
      <c r="A222" s="17">
        <v>221</v>
      </c>
      <c r="B222" s="18">
        <v>221</v>
      </c>
      <c r="C222" s="19" t="s">
        <v>437</v>
      </c>
      <c r="D222" s="11" t="s">
        <v>39</v>
      </c>
      <c r="E222" s="13">
        <v>5</v>
      </c>
      <c r="F222" s="13">
        <v>14339.2</v>
      </c>
      <c r="G222" s="14">
        <v>71696</v>
      </c>
      <c r="H222" s="14">
        <v>71696</v>
      </c>
      <c r="I222" s="21"/>
      <c r="L222" s="11"/>
      <c r="M222" s="11" t="s">
        <v>159</v>
      </c>
    </row>
    <row r="223" spans="1:13" ht="42.75" x14ac:dyDescent="0.2">
      <c r="A223" s="17">
        <v>222</v>
      </c>
      <c r="B223" s="18">
        <v>222</v>
      </c>
      <c r="C223" s="19" t="s">
        <v>438</v>
      </c>
      <c r="D223" s="11" t="s">
        <v>39</v>
      </c>
      <c r="E223" s="13">
        <v>3</v>
      </c>
      <c r="F223" s="13">
        <v>11531.38</v>
      </c>
      <c r="G223" s="14">
        <v>34594.14</v>
      </c>
      <c r="H223" s="14">
        <v>34594.14</v>
      </c>
      <c r="I223" s="21"/>
      <c r="L223" s="11"/>
      <c r="M223" s="11" t="s">
        <v>158</v>
      </c>
    </row>
    <row r="224" spans="1:13" ht="42.75" x14ac:dyDescent="0.2">
      <c r="A224" s="17">
        <v>223</v>
      </c>
      <c r="B224" s="18">
        <v>223</v>
      </c>
      <c r="C224" s="19" t="s">
        <v>439</v>
      </c>
      <c r="D224" s="11" t="s">
        <v>39</v>
      </c>
      <c r="E224" s="13">
        <v>10</v>
      </c>
      <c r="F224" s="13">
        <v>9833.33</v>
      </c>
      <c r="G224" s="14">
        <v>98333.3</v>
      </c>
      <c r="H224" s="14">
        <v>98333.3</v>
      </c>
      <c r="I224" s="21"/>
      <c r="L224" s="11"/>
      <c r="M224" s="11" t="s">
        <v>158</v>
      </c>
    </row>
    <row r="225" spans="1:13" ht="42.75" x14ac:dyDescent="0.2">
      <c r="A225" s="17">
        <v>224</v>
      </c>
      <c r="B225" s="18">
        <v>224</v>
      </c>
      <c r="C225" s="19" t="s">
        <v>424</v>
      </c>
      <c r="D225" s="11" t="s">
        <v>421</v>
      </c>
      <c r="E225" s="13">
        <v>4000000</v>
      </c>
      <c r="F225" s="13">
        <v>1</v>
      </c>
      <c r="G225" s="14">
        <v>4000000</v>
      </c>
      <c r="H225" s="14">
        <f>4000000-1500000</f>
        <v>2500000</v>
      </c>
      <c r="I225" s="21"/>
      <c r="L225" s="11"/>
      <c r="M225" s="11" t="s">
        <v>158</v>
      </c>
    </row>
    <row r="226" spans="1:13" ht="42.75" x14ac:dyDescent="0.2">
      <c r="A226" s="17">
        <v>225</v>
      </c>
      <c r="B226" s="18">
        <v>225</v>
      </c>
      <c r="C226" s="19" t="s">
        <v>49</v>
      </c>
      <c r="D226" s="11" t="s">
        <v>244</v>
      </c>
      <c r="E226" s="13">
        <v>50</v>
      </c>
      <c r="F226" s="13">
        <v>2842.85</v>
      </c>
      <c r="G226" s="14">
        <v>142142.5</v>
      </c>
      <c r="H226" s="14">
        <v>142142.5</v>
      </c>
      <c r="I226" s="21"/>
      <c r="L226" s="11"/>
      <c r="M226" s="11" t="s">
        <v>159</v>
      </c>
    </row>
    <row r="227" spans="1:13" ht="42.75" x14ac:dyDescent="0.2">
      <c r="A227" s="17">
        <v>226</v>
      </c>
      <c r="B227" s="18">
        <v>226</v>
      </c>
      <c r="C227" s="19" t="s">
        <v>53</v>
      </c>
      <c r="D227" s="11" t="s">
        <v>244</v>
      </c>
      <c r="E227" s="13">
        <v>20</v>
      </c>
      <c r="F227" s="13">
        <v>4167.46</v>
      </c>
      <c r="G227" s="14">
        <v>83349.2</v>
      </c>
      <c r="H227" s="14">
        <v>83349.2</v>
      </c>
      <c r="I227" s="21"/>
      <c r="L227" s="11"/>
      <c r="M227" s="11" t="s">
        <v>159</v>
      </c>
    </row>
    <row r="228" spans="1:13" ht="42.75" x14ac:dyDescent="0.2">
      <c r="A228" s="17">
        <v>227</v>
      </c>
      <c r="B228" s="36">
        <v>227</v>
      </c>
      <c r="C228" s="19" t="s">
        <v>440</v>
      </c>
      <c r="D228" s="11" t="s">
        <v>421</v>
      </c>
      <c r="E228" s="13">
        <v>41749722</v>
      </c>
      <c r="F228" s="13">
        <v>1</v>
      </c>
      <c r="G228" s="14">
        <f>63000000-21250277.89</f>
        <v>41749722.109999999</v>
      </c>
      <c r="H228" s="14">
        <f>63000000-21250277.89</f>
        <v>41749722.109999999</v>
      </c>
      <c r="I228" s="22" t="s">
        <v>904</v>
      </c>
      <c r="L228" s="12" t="s">
        <v>873</v>
      </c>
      <c r="M228" s="12" t="s">
        <v>874</v>
      </c>
    </row>
    <row r="229" spans="1:13" ht="42.75" x14ac:dyDescent="0.2">
      <c r="A229" s="17">
        <v>228</v>
      </c>
      <c r="B229" s="18">
        <v>228</v>
      </c>
      <c r="C229" s="19" t="s">
        <v>440</v>
      </c>
      <c r="D229" s="11" t="s">
        <v>421</v>
      </c>
      <c r="E229" s="13">
        <v>16340739</v>
      </c>
      <c r="F229" s="13">
        <v>1</v>
      </c>
      <c r="G229" s="14">
        <f>40000105-6372897.34-3214501.96-6810682.16-7261284.5</f>
        <v>16340739.039999995</v>
      </c>
      <c r="H229" s="14">
        <f>40000105-6372897.34-3214501.96-6810682.16-7261284.5</f>
        <v>16340739.039999995</v>
      </c>
      <c r="I229" s="21"/>
      <c r="L229" s="11"/>
      <c r="M229" s="11" t="s">
        <v>158</v>
      </c>
    </row>
    <row r="230" spans="1:13" ht="99.75" x14ac:dyDescent="0.2">
      <c r="A230" s="17">
        <v>229</v>
      </c>
      <c r="B230" s="18">
        <v>229</v>
      </c>
      <c r="C230" s="19" t="s">
        <v>441</v>
      </c>
      <c r="D230" s="11" t="s">
        <v>27</v>
      </c>
      <c r="E230" s="13">
        <v>2</v>
      </c>
      <c r="F230" s="13">
        <v>260749</v>
      </c>
      <c r="G230" s="14">
        <v>521498</v>
      </c>
      <c r="H230" s="14">
        <v>521498</v>
      </c>
      <c r="I230" s="21"/>
      <c r="L230" s="12"/>
      <c r="M230" s="12" t="s">
        <v>159</v>
      </c>
    </row>
    <row r="231" spans="1:13" ht="99.75" x14ac:dyDescent="0.2">
      <c r="A231" s="17">
        <v>230</v>
      </c>
      <c r="B231" s="18">
        <v>230</v>
      </c>
      <c r="C231" s="19" t="s">
        <v>442</v>
      </c>
      <c r="D231" s="11" t="s">
        <v>27</v>
      </c>
      <c r="E231" s="13">
        <v>2</v>
      </c>
      <c r="F231" s="13">
        <v>260749</v>
      </c>
      <c r="G231" s="14">
        <v>521498</v>
      </c>
      <c r="H231" s="14">
        <v>521498</v>
      </c>
      <c r="I231" s="21"/>
      <c r="L231" s="11"/>
      <c r="M231" s="12" t="s">
        <v>159</v>
      </c>
    </row>
    <row r="232" spans="1:13" ht="99.75" x14ac:dyDescent="0.2">
      <c r="A232" s="17">
        <v>231</v>
      </c>
      <c r="B232" s="18">
        <v>231</v>
      </c>
      <c r="C232" s="19" t="s">
        <v>443</v>
      </c>
      <c r="D232" s="11" t="s">
        <v>27</v>
      </c>
      <c r="E232" s="13">
        <v>2</v>
      </c>
      <c r="F232" s="13">
        <v>252200.5</v>
      </c>
      <c r="G232" s="14">
        <v>504401</v>
      </c>
      <c r="H232" s="14">
        <v>504401</v>
      </c>
      <c r="I232" s="21"/>
      <c r="L232" s="11"/>
      <c r="M232" s="12" t="s">
        <v>159</v>
      </c>
    </row>
    <row r="233" spans="1:13" ht="99.75" x14ac:dyDescent="0.2">
      <c r="A233" s="17">
        <v>232</v>
      </c>
      <c r="B233" s="18">
        <v>232</v>
      </c>
      <c r="C233" s="19" t="s">
        <v>444</v>
      </c>
      <c r="D233" s="11" t="s">
        <v>27</v>
      </c>
      <c r="E233" s="13">
        <v>2</v>
      </c>
      <c r="F233" s="13">
        <v>260749</v>
      </c>
      <c r="G233" s="14">
        <v>521498</v>
      </c>
      <c r="H233" s="14">
        <v>521498</v>
      </c>
      <c r="I233" s="21"/>
      <c r="L233" s="11"/>
      <c r="M233" s="12" t="s">
        <v>159</v>
      </c>
    </row>
    <row r="234" spans="1:13" ht="42.75" x14ac:dyDescent="0.2">
      <c r="A234" s="17">
        <v>233</v>
      </c>
      <c r="B234" s="18">
        <v>233</v>
      </c>
      <c r="C234" s="19" t="s">
        <v>445</v>
      </c>
      <c r="D234" s="11" t="s">
        <v>421</v>
      </c>
      <c r="E234" s="13">
        <v>1768595</v>
      </c>
      <c r="F234" s="13">
        <v>1</v>
      </c>
      <c r="G234" s="14">
        <v>1768595.1</v>
      </c>
      <c r="H234" s="14">
        <v>1768595.1</v>
      </c>
      <c r="I234" s="21">
        <v>62026002800077</v>
      </c>
      <c r="L234" s="12"/>
      <c r="M234" s="11" t="s">
        <v>159</v>
      </c>
    </row>
    <row r="235" spans="1:13" ht="28.5" x14ac:dyDescent="0.2">
      <c r="A235" s="17">
        <v>234</v>
      </c>
      <c r="B235" s="18">
        <v>234</v>
      </c>
      <c r="C235" s="19" t="s">
        <v>166</v>
      </c>
      <c r="D235" s="11" t="s">
        <v>39</v>
      </c>
      <c r="E235" s="13">
        <v>37</v>
      </c>
      <c r="F235" s="13">
        <v>6512.05</v>
      </c>
      <c r="G235" s="14">
        <v>240945.85</v>
      </c>
      <c r="H235" s="14">
        <v>240945.85</v>
      </c>
      <c r="I235" s="21"/>
      <c r="L235" s="11"/>
      <c r="M235" s="12" t="s">
        <v>159</v>
      </c>
    </row>
    <row r="236" spans="1:13" ht="28.5" x14ac:dyDescent="0.2">
      <c r="A236" s="17">
        <v>235</v>
      </c>
      <c r="B236" s="18">
        <v>235</v>
      </c>
      <c r="C236" s="19" t="s">
        <v>446</v>
      </c>
      <c r="D236" s="11" t="s">
        <v>39</v>
      </c>
      <c r="E236" s="13">
        <v>2</v>
      </c>
      <c r="F236" s="13">
        <v>11874</v>
      </c>
      <c r="G236" s="14">
        <v>23748</v>
      </c>
      <c r="H236" s="14">
        <v>23748</v>
      </c>
      <c r="I236" s="21"/>
      <c r="L236" s="11"/>
      <c r="M236" s="12" t="s">
        <v>159</v>
      </c>
    </row>
    <row r="237" spans="1:13" ht="28.5" x14ac:dyDescent="0.2">
      <c r="A237" s="17">
        <v>236</v>
      </c>
      <c r="B237" s="18">
        <v>236</v>
      </c>
      <c r="C237" s="19" t="s">
        <v>447</v>
      </c>
      <c r="D237" s="11" t="s">
        <v>39</v>
      </c>
      <c r="E237" s="13">
        <v>6</v>
      </c>
      <c r="F237" s="13">
        <v>17161.310000000001</v>
      </c>
      <c r="G237" s="14">
        <v>102967.86</v>
      </c>
      <c r="H237" s="14">
        <v>102967.86</v>
      </c>
      <c r="I237" s="21"/>
      <c r="L237" s="11"/>
      <c r="M237" s="12" t="s">
        <v>159</v>
      </c>
    </row>
    <row r="238" spans="1:13" ht="28.5" x14ac:dyDescent="0.2">
      <c r="A238" s="17">
        <v>237</v>
      </c>
      <c r="B238" s="18">
        <v>237</v>
      </c>
      <c r="C238" s="19" t="s">
        <v>206</v>
      </c>
      <c r="D238" s="11" t="s">
        <v>39</v>
      </c>
      <c r="E238" s="13">
        <v>10</v>
      </c>
      <c r="F238" s="13">
        <v>4548.25</v>
      </c>
      <c r="G238" s="14">
        <v>45482.5</v>
      </c>
      <c r="H238" s="14">
        <v>45482.5</v>
      </c>
      <c r="I238" s="21"/>
      <c r="L238" s="11"/>
      <c r="M238" s="12" t="s">
        <v>159</v>
      </c>
    </row>
    <row r="239" spans="1:13" ht="42.75" x14ac:dyDescent="0.2">
      <c r="A239" s="17">
        <v>238</v>
      </c>
      <c r="B239" s="18">
        <v>238</v>
      </c>
      <c r="C239" s="19" t="s">
        <v>445</v>
      </c>
      <c r="D239" s="11" t="s">
        <v>421</v>
      </c>
      <c r="E239" s="13">
        <v>569786</v>
      </c>
      <c r="F239" s="13">
        <v>1</v>
      </c>
      <c r="G239" s="14">
        <f>600000-30213.96</f>
        <v>569786.04</v>
      </c>
      <c r="H239" s="14">
        <f>600000-30213.96</f>
        <v>569786.04</v>
      </c>
      <c r="I239" s="21"/>
      <c r="L239" s="11"/>
      <c r="M239" s="12" t="s">
        <v>158</v>
      </c>
    </row>
    <row r="240" spans="1:13" ht="42.75" x14ac:dyDescent="0.2">
      <c r="A240" s="17">
        <v>239</v>
      </c>
      <c r="B240" s="18">
        <v>239</v>
      </c>
      <c r="C240" s="19" t="s">
        <v>166</v>
      </c>
      <c r="D240" s="11" t="s">
        <v>244</v>
      </c>
      <c r="E240" s="13">
        <v>25</v>
      </c>
      <c r="F240" s="13">
        <v>6512.05</v>
      </c>
      <c r="G240" s="14">
        <v>162801.25</v>
      </c>
      <c r="H240" s="14">
        <v>162801.25</v>
      </c>
      <c r="I240" s="21"/>
      <c r="L240" s="11"/>
      <c r="M240" s="12" t="s">
        <v>159</v>
      </c>
    </row>
    <row r="241" spans="1:13" ht="42.75" x14ac:dyDescent="0.2">
      <c r="A241" s="17">
        <v>240</v>
      </c>
      <c r="B241" s="18">
        <v>240</v>
      </c>
      <c r="C241" s="19" t="s">
        <v>55</v>
      </c>
      <c r="D241" s="11" t="s">
        <v>244</v>
      </c>
      <c r="E241" s="13">
        <v>12</v>
      </c>
      <c r="F241" s="13">
        <v>12956.58</v>
      </c>
      <c r="G241" s="14">
        <v>155478.96</v>
      </c>
      <c r="H241" s="14">
        <v>155478.96</v>
      </c>
      <c r="I241" s="21"/>
      <c r="L241" s="11"/>
      <c r="M241" s="11" t="s">
        <v>158</v>
      </c>
    </row>
    <row r="242" spans="1:13" ht="42.75" x14ac:dyDescent="0.2">
      <c r="A242" s="17">
        <v>241</v>
      </c>
      <c r="B242" s="18">
        <v>241</v>
      </c>
      <c r="C242" s="19" t="s">
        <v>448</v>
      </c>
      <c r="D242" s="11" t="s">
        <v>244</v>
      </c>
      <c r="E242" s="13">
        <v>20</v>
      </c>
      <c r="F242" s="13">
        <v>3518</v>
      </c>
      <c r="G242" s="14">
        <v>70360</v>
      </c>
      <c r="H242" s="14">
        <v>70360</v>
      </c>
      <c r="I242" s="21"/>
      <c r="L242" s="11"/>
      <c r="M242" s="11" t="s">
        <v>158</v>
      </c>
    </row>
    <row r="243" spans="1:13" ht="57" x14ac:dyDescent="0.2">
      <c r="A243" s="17">
        <v>242</v>
      </c>
      <c r="B243" s="18">
        <v>242</v>
      </c>
      <c r="C243" s="19" t="s">
        <v>449</v>
      </c>
      <c r="D243" s="11" t="s">
        <v>32</v>
      </c>
      <c r="E243" s="13">
        <v>150</v>
      </c>
      <c r="F243" s="13">
        <v>10000</v>
      </c>
      <c r="G243" s="14">
        <v>1500000</v>
      </c>
      <c r="H243" s="14">
        <v>1500000</v>
      </c>
      <c r="I243" s="21"/>
      <c r="L243" s="11"/>
      <c r="M243" s="11" t="s">
        <v>159</v>
      </c>
    </row>
    <row r="244" spans="1:13" ht="42.75" x14ac:dyDescent="0.2">
      <c r="A244" s="17">
        <v>243</v>
      </c>
      <c r="B244" s="18">
        <v>243</v>
      </c>
      <c r="C244" s="19" t="s">
        <v>210</v>
      </c>
      <c r="D244" s="11" t="s">
        <v>28</v>
      </c>
      <c r="E244" s="13">
        <v>3000</v>
      </c>
      <c r="F244" s="13">
        <v>468.69</v>
      </c>
      <c r="G244" s="14">
        <v>1406070</v>
      </c>
      <c r="H244" s="14">
        <v>1406070</v>
      </c>
      <c r="I244" s="21" t="s">
        <v>263</v>
      </c>
      <c r="L244" s="30" t="s">
        <v>263</v>
      </c>
      <c r="M244" s="11" t="s">
        <v>278</v>
      </c>
    </row>
    <row r="245" spans="1:13" ht="42.75" x14ac:dyDescent="0.2">
      <c r="A245" s="17">
        <v>244</v>
      </c>
      <c r="B245" s="18">
        <v>244</v>
      </c>
      <c r="C245" s="19" t="s">
        <v>450</v>
      </c>
      <c r="D245" s="11" t="s">
        <v>28</v>
      </c>
      <c r="E245" s="13">
        <v>50</v>
      </c>
      <c r="F245" s="13">
        <v>7282.21</v>
      </c>
      <c r="G245" s="14">
        <v>364110.5</v>
      </c>
      <c r="H245" s="14">
        <v>364110.5</v>
      </c>
      <c r="I245" s="21" t="s">
        <v>263</v>
      </c>
      <c r="L245" s="30" t="s">
        <v>263</v>
      </c>
      <c r="M245" s="11" t="s">
        <v>278</v>
      </c>
    </row>
    <row r="246" spans="1:13" ht="42.75" x14ac:dyDescent="0.2">
      <c r="A246" s="17">
        <v>245</v>
      </c>
      <c r="B246" s="18">
        <v>245</v>
      </c>
      <c r="C246" s="19" t="s">
        <v>212</v>
      </c>
      <c r="D246" s="11" t="s">
        <v>28</v>
      </c>
      <c r="E246" s="13">
        <v>5</v>
      </c>
      <c r="F246" s="13">
        <v>1166.6699999999</v>
      </c>
      <c r="G246" s="14">
        <v>5833.3499999995001</v>
      </c>
      <c r="H246" s="14">
        <v>5833.3499999995001</v>
      </c>
      <c r="I246" s="21" t="s">
        <v>263</v>
      </c>
      <c r="L246" s="30" t="s">
        <v>263</v>
      </c>
      <c r="M246" s="11" t="s">
        <v>278</v>
      </c>
    </row>
    <row r="247" spans="1:13" ht="42.75" x14ac:dyDescent="0.2">
      <c r="A247" s="17">
        <v>246</v>
      </c>
      <c r="B247" s="18">
        <v>246</v>
      </c>
      <c r="C247" s="19" t="s">
        <v>451</v>
      </c>
      <c r="D247" s="11" t="s">
        <v>28</v>
      </c>
      <c r="E247" s="13">
        <v>50</v>
      </c>
      <c r="F247" s="13">
        <v>4642.5</v>
      </c>
      <c r="G247" s="14">
        <v>232125</v>
      </c>
      <c r="H247" s="14">
        <v>232125</v>
      </c>
      <c r="I247" s="21" t="s">
        <v>263</v>
      </c>
      <c r="L247" s="30" t="s">
        <v>263</v>
      </c>
      <c r="M247" s="11" t="s">
        <v>278</v>
      </c>
    </row>
    <row r="248" spans="1:13" ht="42.75" x14ac:dyDescent="0.2">
      <c r="A248" s="17">
        <v>247</v>
      </c>
      <c r="B248" s="18">
        <v>247</v>
      </c>
      <c r="C248" s="19" t="s">
        <v>452</v>
      </c>
      <c r="D248" s="11" t="s">
        <v>28</v>
      </c>
      <c r="E248" s="13">
        <v>50</v>
      </c>
      <c r="F248" s="13">
        <v>1365.88</v>
      </c>
      <c r="G248" s="14">
        <v>68294</v>
      </c>
      <c r="H248" s="14">
        <v>68294</v>
      </c>
      <c r="I248" s="21" t="s">
        <v>263</v>
      </c>
      <c r="L248" s="30" t="s">
        <v>263</v>
      </c>
      <c r="M248" s="11" t="s">
        <v>278</v>
      </c>
    </row>
    <row r="249" spans="1:13" ht="42.75" x14ac:dyDescent="0.2">
      <c r="A249" s="17">
        <v>248</v>
      </c>
      <c r="B249" s="18">
        <v>248</v>
      </c>
      <c r="C249" s="19" t="s">
        <v>210</v>
      </c>
      <c r="D249" s="11" t="s">
        <v>28</v>
      </c>
      <c r="E249" s="13">
        <v>400</v>
      </c>
      <c r="F249" s="13">
        <v>468.69</v>
      </c>
      <c r="G249" s="14">
        <v>187476</v>
      </c>
      <c r="H249" s="14">
        <v>187476</v>
      </c>
      <c r="I249" s="21" t="s">
        <v>263</v>
      </c>
      <c r="L249" s="30" t="s">
        <v>263</v>
      </c>
      <c r="M249" s="11" t="s">
        <v>278</v>
      </c>
    </row>
    <row r="250" spans="1:13" ht="42.75" x14ac:dyDescent="0.2">
      <c r="A250" s="17">
        <v>249</v>
      </c>
      <c r="B250" s="18">
        <v>249</v>
      </c>
      <c r="C250" s="19" t="s">
        <v>209</v>
      </c>
      <c r="D250" s="11" t="s">
        <v>28</v>
      </c>
      <c r="E250" s="13">
        <v>400</v>
      </c>
      <c r="F250" s="13">
        <v>3267.1</v>
      </c>
      <c r="G250" s="14">
        <v>1306840</v>
      </c>
      <c r="H250" s="14">
        <v>1306840</v>
      </c>
      <c r="I250" s="21" t="s">
        <v>263</v>
      </c>
      <c r="L250" s="30" t="s">
        <v>263</v>
      </c>
      <c r="M250" s="11" t="s">
        <v>278</v>
      </c>
    </row>
    <row r="251" spans="1:13" ht="42.75" x14ac:dyDescent="0.2">
      <c r="A251" s="17">
        <v>250</v>
      </c>
      <c r="B251" s="18">
        <v>250</v>
      </c>
      <c r="C251" s="19" t="s">
        <v>207</v>
      </c>
      <c r="D251" s="11" t="s">
        <v>28</v>
      </c>
      <c r="E251" s="13">
        <v>100</v>
      </c>
      <c r="F251" s="13">
        <v>1199.77</v>
      </c>
      <c r="G251" s="14">
        <v>119977</v>
      </c>
      <c r="H251" s="14">
        <v>119977</v>
      </c>
      <c r="I251" s="21" t="s">
        <v>263</v>
      </c>
      <c r="L251" s="30" t="s">
        <v>263</v>
      </c>
      <c r="M251" s="11" t="s">
        <v>278</v>
      </c>
    </row>
    <row r="252" spans="1:13" ht="42.75" x14ac:dyDescent="0.2">
      <c r="A252" s="17">
        <v>251</v>
      </c>
      <c r="B252" s="18">
        <v>251</v>
      </c>
      <c r="C252" s="19" t="s">
        <v>209</v>
      </c>
      <c r="D252" s="11" t="s">
        <v>28</v>
      </c>
      <c r="E252" s="13">
        <v>300</v>
      </c>
      <c r="F252" s="13">
        <v>3267.1</v>
      </c>
      <c r="G252" s="14">
        <v>980130</v>
      </c>
      <c r="H252" s="14">
        <v>980130</v>
      </c>
      <c r="I252" s="21" t="s">
        <v>263</v>
      </c>
      <c r="L252" s="30" t="s">
        <v>263</v>
      </c>
      <c r="M252" s="11" t="s">
        <v>278</v>
      </c>
    </row>
    <row r="253" spans="1:13" ht="42.75" x14ac:dyDescent="0.2">
      <c r="A253" s="17">
        <v>252</v>
      </c>
      <c r="B253" s="18">
        <v>252</v>
      </c>
      <c r="C253" s="19" t="s">
        <v>211</v>
      </c>
      <c r="D253" s="11" t="s">
        <v>28</v>
      </c>
      <c r="E253" s="13">
        <v>5</v>
      </c>
      <c r="F253" s="13">
        <v>4228.83</v>
      </c>
      <c r="G253" s="14">
        <v>21144.15</v>
      </c>
      <c r="H253" s="14">
        <v>21144.15</v>
      </c>
      <c r="I253" s="21" t="s">
        <v>263</v>
      </c>
      <c r="L253" s="30" t="s">
        <v>263</v>
      </c>
      <c r="M253" s="11" t="s">
        <v>278</v>
      </c>
    </row>
    <row r="254" spans="1:13" ht="42.75" x14ac:dyDescent="0.2">
      <c r="A254" s="17">
        <v>253</v>
      </c>
      <c r="B254" s="18">
        <v>253</v>
      </c>
      <c r="C254" s="19" t="s">
        <v>453</v>
      </c>
      <c r="D254" s="11" t="s">
        <v>247</v>
      </c>
      <c r="E254" s="13">
        <v>80</v>
      </c>
      <c r="F254" s="13">
        <v>10000</v>
      </c>
      <c r="G254" s="14">
        <v>800000</v>
      </c>
      <c r="H254" s="14">
        <v>800000</v>
      </c>
      <c r="I254" s="21"/>
      <c r="L254" s="11"/>
      <c r="M254" s="11" t="s">
        <v>158</v>
      </c>
    </row>
    <row r="255" spans="1:13" ht="28.5" x14ac:dyDescent="0.2">
      <c r="A255" s="17">
        <v>254</v>
      </c>
      <c r="B255" s="18">
        <v>254</v>
      </c>
      <c r="C255" s="19" t="s">
        <v>454</v>
      </c>
      <c r="D255" s="11" t="s">
        <v>39</v>
      </c>
      <c r="E255" s="13">
        <v>150</v>
      </c>
      <c r="F255" s="13">
        <v>10000</v>
      </c>
      <c r="G255" s="14">
        <v>1500000</v>
      </c>
      <c r="H255" s="14">
        <v>1500000</v>
      </c>
      <c r="I255" s="21"/>
      <c r="L255" s="11"/>
      <c r="M255" s="11" t="s">
        <v>159</v>
      </c>
    </row>
    <row r="256" spans="1:13" ht="28.5" x14ac:dyDescent="0.2">
      <c r="A256" s="17">
        <v>255</v>
      </c>
      <c r="B256" s="18">
        <v>255</v>
      </c>
      <c r="C256" s="19" t="s">
        <v>453</v>
      </c>
      <c r="D256" s="11" t="s">
        <v>39</v>
      </c>
      <c r="E256" s="13">
        <v>250</v>
      </c>
      <c r="F256" s="13">
        <v>10000</v>
      </c>
      <c r="G256" s="14">
        <v>2500000</v>
      </c>
      <c r="H256" s="14">
        <v>2500000</v>
      </c>
      <c r="I256" s="21"/>
      <c r="L256" s="11"/>
      <c r="M256" s="11" t="s">
        <v>158</v>
      </c>
    </row>
    <row r="257" spans="1:13" ht="99.75" x14ac:dyDescent="0.2">
      <c r="A257" s="17">
        <v>256</v>
      </c>
      <c r="B257" s="18">
        <v>256</v>
      </c>
      <c r="C257" s="19" t="s">
        <v>454</v>
      </c>
      <c r="D257" s="11" t="s">
        <v>27</v>
      </c>
      <c r="E257" s="13">
        <v>250</v>
      </c>
      <c r="F257" s="13">
        <v>10000</v>
      </c>
      <c r="G257" s="14">
        <v>2500000</v>
      </c>
      <c r="H257" s="14">
        <v>2500000</v>
      </c>
      <c r="I257" s="21"/>
      <c r="L257" s="11"/>
      <c r="M257" s="11" t="s">
        <v>159</v>
      </c>
    </row>
    <row r="258" spans="1:13" ht="57" x14ac:dyDescent="0.2">
      <c r="A258" s="17">
        <v>257</v>
      </c>
      <c r="B258" s="18">
        <v>257</v>
      </c>
      <c r="C258" s="19" t="s">
        <v>454</v>
      </c>
      <c r="D258" s="11" t="s">
        <v>35</v>
      </c>
      <c r="E258" s="13">
        <v>40</v>
      </c>
      <c r="F258" s="13">
        <v>10000</v>
      </c>
      <c r="G258" s="14">
        <v>400000</v>
      </c>
      <c r="H258" s="14">
        <v>400000</v>
      </c>
      <c r="I258" s="21"/>
      <c r="L258" s="11"/>
      <c r="M258" s="11" t="s">
        <v>158</v>
      </c>
    </row>
    <row r="259" spans="1:13" ht="57" x14ac:dyDescent="0.2">
      <c r="A259" s="17">
        <v>258</v>
      </c>
      <c r="B259" s="18">
        <v>258</v>
      </c>
      <c r="C259" s="19" t="s">
        <v>208</v>
      </c>
      <c r="D259" s="11" t="s">
        <v>35</v>
      </c>
      <c r="E259" s="13">
        <v>290</v>
      </c>
      <c r="F259" s="13">
        <v>3500</v>
      </c>
      <c r="G259" s="14">
        <v>1015000</v>
      </c>
      <c r="H259" s="14">
        <v>1015000</v>
      </c>
      <c r="I259" s="21"/>
      <c r="L259" s="11"/>
      <c r="M259" s="11" t="s">
        <v>158</v>
      </c>
    </row>
    <row r="260" spans="1:13" ht="57" x14ac:dyDescent="0.2">
      <c r="A260" s="17">
        <v>259</v>
      </c>
      <c r="B260" s="18">
        <v>259</v>
      </c>
      <c r="C260" s="19" t="s">
        <v>454</v>
      </c>
      <c r="D260" s="11" t="s">
        <v>35</v>
      </c>
      <c r="E260" s="13">
        <v>30</v>
      </c>
      <c r="F260" s="13">
        <v>10000</v>
      </c>
      <c r="G260" s="14">
        <v>300000</v>
      </c>
      <c r="H260" s="14">
        <v>300000</v>
      </c>
      <c r="I260" s="21"/>
      <c r="L260" s="11"/>
      <c r="M260" s="11" t="s">
        <v>158</v>
      </c>
    </row>
    <row r="261" spans="1:13" ht="57" x14ac:dyDescent="0.2">
      <c r="A261" s="17">
        <v>260</v>
      </c>
      <c r="B261" s="18">
        <v>260</v>
      </c>
      <c r="C261" s="19" t="s">
        <v>454</v>
      </c>
      <c r="D261" s="11" t="s">
        <v>35</v>
      </c>
      <c r="E261" s="13">
        <v>30</v>
      </c>
      <c r="F261" s="13">
        <v>10000</v>
      </c>
      <c r="G261" s="14">
        <v>300000</v>
      </c>
      <c r="H261" s="14">
        <v>300000</v>
      </c>
      <c r="I261" s="21"/>
      <c r="L261" s="11"/>
      <c r="M261" s="11" t="s">
        <v>158</v>
      </c>
    </row>
    <row r="262" spans="1:13" ht="57" x14ac:dyDescent="0.2">
      <c r="A262" s="17">
        <v>261</v>
      </c>
      <c r="B262" s="18">
        <v>261</v>
      </c>
      <c r="C262" s="19" t="s">
        <v>454</v>
      </c>
      <c r="D262" s="11" t="s">
        <v>35</v>
      </c>
      <c r="E262" s="13">
        <v>100</v>
      </c>
      <c r="F262" s="13">
        <v>10000</v>
      </c>
      <c r="G262" s="14">
        <v>1000000</v>
      </c>
      <c r="H262" s="14">
        <v>1000000</v>
      </c>
      <c r="I262" s="21"/>
      <c r="L262" s="11"/>
      <c r="M262" s="11" t="s">
        <v>158</v>
      </c>
    </row>
    <row r="263" spans="1:13" ht="57" x14ac:dyDescent="0.2">
      <c r="A263" s="17">
        <v>262</v>
      </c>
      <c r="B263" s="18">
        <v>262</v>
      </c>
      <c r="C263" s="19" t="s">
        <v>208</v>
      </c>
      <c r="D263" s="11" t="s">
        <v>35</v>
      </c>
      <c r="E263" s="13">
        <v>86</v>
      </c>
      <c r="F263" s="13">
        <v>3500</v>
      </c>
      <c r="G263" s="14">
        <v>301000</v>
      </c>
      <c r="H263" s="14">
        <v>301000</v>
      </c>
      <c r="I263" s="21"/>
      <c r="L263" s="11"/>
      <c r="M263" s="11" t="s">
        <v>158</v>
      </c>
    </row>
    <row r="264" spans="1:13" ht="57" x14ac:dyDescent="0.2">
      <c r="A264" s="17">
        <v>263</v>
      </c>
      <c r="B264" s="18">
        <v>263</v>
      </c>
      <c r="C264" s="19" t="s">
        <v>454</v>
      </c>
      <c r="D264" s="11" t="s">
        <v>35</v>
      </c>
      <c r="E264" s="13">
        <v>30</v>
      </c>
      <c r="F264" s="13">
        <v>10000</v>
      </c>
      <c r="G264" s="14">
        <v>300000</v>
      </c>
      <c r="H264" s="14">
        <v>300000</v>
      </c>
      <c r="I264" s="21"/>
      <c r="L264" s="11"/>
      <c r="M264" s="11" t="s">
        <v>158</v>
      </c>
    </row>
    <row r="265" spans="1:13" ht="42.75" x14ac:dyDescent="0.2">
      <c r="A265" s="17">
        <v>264</v>
      </c>
      <c r="B265" s="18">
        <v>264</v>
      </c>
      <c r="C265" s="19" t="s">
        <v>453</v>
      </c>
      <c r="D265" s="11" t="s">
        <v>244</v>
      </c>
      <c r="E265" s="13">
        <v>37</v>
      </c>
      <c r="F265" s="13">
        <v>10000</v>
      </c>
      <c r="G265" s="14">
        <v>370000</v>
      </c>
      <c r="H265" s="14">
        <v>370000</v>
      </c>
      <c r="I265" s="21"/>
      <c r="L265" s="24"/>
      <c r="M265" s="11" t="s">
        <v>158</v>
      </c>
    </row>
    <row r="266" spans="1:13" ht="42.75" x14ac:dyDescent="0.2">
      <c r="A266" s="17">
        <v>265</v>
      </c>
      <c r="B266" s="18">
        <v>265</v>
      </c>
      <c r="C266" s="19" t="s">
        <v>455</v>
      </c>
      <c r="D266" s="11" t="s">
        <v>421</v>
      </c>
      <c r="E266" s="13">
        <v>6586815</v>
      </c>
      <c r="F266" s="13">
        <v>1</v>
      </c>
      <c r="G266" s="14">
        <f>9000177.94-2413362.67</f>
        <v>6586815.2699999996</v>
      </c>
      <c r="H266" s="14">
        <f>9000177.94-2413362.67</f>
        <v>6586815.2699999996</v>
      </c>
      <c r="I266" s="21">
        <v>62026002800077</v>
      </c>
      <c r="L266" s="11"/>
      <c r="M266" s="11" t="s">
        <v>159</v>
      </c>
    </row>
    <row r="267" spans="1:13" ht="57" x14ac:dyDescent="0.2">
      <c r="A267" s="17">
        <v>266</v>
      </c>
      <c r="B267" s="18">
        <v>266</v>
      </c>
      <c r="C267" s="19" t="s">
        <v>456</v>
      </c>
      <c r="D267" s="11" t="s">
        <v>243</v>
      </c>
      <c r="E267" s="13">
        <v>22</v>
      </c>
      <c r="F267" s="13">
        <v>15173.73</v>
      </c>
      <c r="G267" s="14">
        <v>333822.06</v>
      </c>
      <c r="H267" s="14">
        <v>333822.06</v>
      </c>
      <c r="I267" s="21"/>
      <c r="L267" s="11"/>
      <c r="M267" s="11" t="s">
        <v>158</v>
      </c>
    </row>
    <row r="268" spans="1:13" ht="42.75" x14ac:dyDescent="0.2">
      <c r="A268" s="17">
        <v>267</v>
      </c>
      <c r="B268" s="18">
        <v>267</v>
      </c>
      <c r="C268" s="19" t="s">
        <v>455</v>
      </c>
      <c r="D268" s="11" t="s">
        <v>421</v>
      </c>
      <c r="E268" s="13">
        <v>2639342</v>
      </c>
      <c r="F268" s="13">
        <v>1</v>
      </c>
      <c r="G268" s="14">
        <f>5000000-2360657.65</f>
        <v>2639342.35</v>
      </c>
      <c r="H268" s="14">
        <f>5000000-2360657.65</f>
        <v>2639342.35</v>
      </c>
      <c r="I268" s="21" t="s">
        <v>853</v>
      </c>
      <c r="L268" s="11" t="s">
        <v>875</v>
      </c>
      <c r="M268" s="11" t="s">
        <v>159</v>
      </c>
    </row>
    <row r="269" spans="1:13" ht="42.75" x14ac:dyDescent="0.2">
      <c r="A269" s="17">
        <v>268</v>
      </c>
      <c r="B269" s="18">
        <v>268</v>
      </c>
      <c r="C269" s="19" t="s">
        <v>457</v>
      </c>
      <c r="D269" s="11" t="s">
        <v>421</v>
      </c>
      <c r="E269" s="13">
        <v>5971764</v>
      </c>
      <c r="F269" s="13">
        <v>1</v>
      </c>
      <c r="G269" s="14">
        <f>7000000-1028236.17</f>
        <v>5971763.8300000001</v>
      </c>
      <c r="H269" s="14">
        <f>7000000-1028236.17</f>
        <v>5971763.8300000001</v>
      </c>
      <c r="I269" s="21">
        <v>62026002800077</v>
      </c>
      <c r="L269" s="12"/>
      <c r="M269" s="11" t="s">
        <v>159</v>
      </c>
    </row>
    <row r="270" spans="1:13" ht="42.75" x14ac:dyDescent="0.2">
      <c r="A270" s="17">
        <v>269</v>
      </c>
      <c r="B270" s="18">
        <v>269</v>
      </c>
      <c r="C270" s="19" t="s">
        <v>457</v>
      </c>
      <c r="D270" s="11" t="s">
        <v>421</v>
      </c>
      <c r="E270" s="13">
        <v>3000000</v>
      </c>
      <c r="F270" s="13">
        <v>1</v>
      </c>
      <c r="G270" s="14">
        <v>3000000</v>
      </c>
      <c r="H270" s="14">
        <v>3000000</v>
      </c>
      <c r="I270" s="21"/>
      <c r="L270" s="11"/>
      <c r="M270" s="11" t="s">
        <v>158</v>
      </c>
    </row>
    <row r="271" spans="1:13" ht="42.75" x14ac:dyDescent="0.2">
      <c r="A271" s="17">
        <v>270</v>
      </c>
      <c r="B271" s="18">
        <v>270</v>
      </c>
      <c r="C271" s="19" t="s">
        <v>458</v>
      </c>
      <c r="D271" s="11" t="s">
        <v>421</v>
      </c>
      <c r="E271" s="13">
        <v>5291006</v>
      </c>
      <c r="F271" s="13">
        <v>1</v>
      </c>
      <c r="G271" s="14">
        <f>7000000-1708994</f>
        <v>5291006</v>
      </c>
      <c r="H271" s="14">
        <f>7000000-1708994</f>
        <v>5291006</v>
      </c>
      <c r="I271" s="21">
        <v>62026002800077</v>
      </c>
      <c r="L271" s="11"/>
      <c r="M271" s="11" t="s">
        <v>159</v>
      </c>
    </row>
    <row r="272" spans="1:13" ht="42.75" x14ac:dyDescent="0.2">
      <c r="A272" s="17">
        <v>271</v>
      </c>
      <c r="B272" s="18">
        <v>271</v>
      </c>
      <c r="C272" s="19" t="s">
        <v>458</v>
      </c>
      <c r="D272" s="11" t="s">
        <v>421</v>
      </c>
      <c r="E272" s="13">
        <v>4000000</v>
      </c>
      <c r="F272" s="13">
        <v>1</v>
      </c>
      <c r="G272" s="14">
        <v>4000000</v>
      </c>
      <c r="H272" s="14">
        <v>4000000</v>
      </c>
      <c r="I272" s="21"/>
      <c r="L272" s="11"/>
      <c r="M272" s="11" t="s">
        <v>158</v>
      </c>
    </row>
    <row r="273" spans="1:13" ht="42.75" x14ac:dyDescent="0.2">
      <c r="A273" s="17">
        <v>272</v>
      </c>
      <c r="B273" s="18">
        <v>272</v>
      </c>
      <c r="C273" s="19" t="s">
        <v>459</v>
      </c>
      <c r="D273" s="11" t="s">
        <v>421</v>
      </c>
      <c r="E273" s="13">
        <v>3551811</v>
      </c>
      <c r="F273" s="13">
        <v>1</v>
      </c>
      <c r="G273" s="14">
        <f>12000464.2-8199603.66-249050</f>
        <v>3551810.5399999991</v>
      </c>
      <c r="H273" s="14">
        <f>12000464.2-8199603.66-249050</f>
        <v>3551810.5399999991</v>
      </c>
      <c r="I273" s="21">
        <v>62026002800077</v>
      </c>
      <c r="L273" s="11"/>
      <c r="M273" s="11" t="s">
        <v>159</v>
      </c>
    </row>
    <row r="274" spans="1:13" ht="57" x14ac:dyDescent="0.2">
      <c r="A274" s="17">
        <v>273</v>
      </c>
      <c r="B274" s="18">
        <v>273</v>
      </c>
      <c r="C274" s="19" t="s">
        <v>460</v>
      </c>
      <c r="D274" s="11" t="s">
        <v>32</v>
      </c>
      <c r="E274" s="13">
        <v>1</v>
      </c>
      <c r="F274" s="13">
        <v>53000</v>
      </c>
      <c r="G274" s="14">
        <v>53000</v>
      </c>
      <c r="H274" s="14">
        <v>53000</v>
      </c>
      <c r="I274" s="21"/>
      <c r="L274" s="11"/>
      <c r="M274" s="11" t="s">
        <v>158</v>
      </c>
    </row>
    <row r="275" spans="1:13" ht="57" x14ac:dyDescent="0.2">
      <c r="A275" s="17">
        <v>274</v>
      </c>
      <c r="B275" s="18">
        <v>274</v>
      </c>
      <c r="C275" s="19" t="s">
        <v>461</v>
      </c>
      <c r="D275" s="11" t="s">
        <v>32</v>
      </c>
      <c r="E275" s="13">
        <v>1</v>
      </c>
      <c r="F275" s="13">
        <v>245000</v>
      </c>
      <c r="G275" s="14">
        <v>245000</v>
      </c>
      <c r="H275" s="14">
        <v>245000</v>
      </c>
      <c r="I275" s="21"/>
      <c r="L275" s="11"/>
      <c r="M275" s="11" t="s">
        <v>158</v>
      </c>
    </row>
    <row r="276" spans="1:13" ht="57" x14ac:dyDescent="0.2">
      <c r="A276" s="17">
        <v>275</v>
      </c>
      <c r="B276" s="18">
        <v>275</v>
      </c>
      <c r="C276" s="19" t="s">
        <v>59</v>
      </c>
      <c r="D276" s="11" t="s">
        <v>243</v>
      </c>
      <c r="E276" s="13">
        <v>4</v>
      </c>
      <c r="F276" s="13">
        <v>21811.23</v>
      </c>
      <c r="G276" s="14">
        <v>0</v>
      </c>
      <c r="H276" s="14">
        <v>0</v>
      </c>
      <c r="I276" s="21" t="s">
        <v>263</v>
      </c>
      <c r="L276" s="11" t="s">
        <v>263</v>
      </c>
      <c r="M276" s="11" t="s">
        <v>263</v>
      </c>
    </row>
    <row r="277" spans="1:13" ht="42.75" x14ac:dyDescent="0.2">
      <c r="A277" s="17">
        <v>276</v>
      </c>
      <c r="B277" s="18">
        <v>276</v>
      </c>
      <c r="C277" s="19" t="s">
        <v>459</v>
      </c>
      <c r="D277" s="11" t="s">
        <v>421</v>
      </c>
      <c r="E277" s="13">
        <v>9814607</v>
      </c>
      <c r="F277" s="13">
        <v>1</v>
      </c>
      <c r="G277" s="14">
        <f>10000491.29-185884</f>
        <v>9814607.2899999991</v>
      </c>
      <c r="H277" s="14">
        <f>10000491.29-185884</f>
        <v>9814607.2899999991</v>
      </c>
      <c r="I277" s="21" t="s">
        <v>853</v>
      </c>
      <c r="L277" s="11" t="s">
        <v>875</v>
      </c>
      <c r="M277" s="11" t="s">
        <v>159</v>
      </c>
    </row>
    <row r="278" spans="1:13" ht="57" x14ac:dyDescent="0.2">
      <c r="A278" s="17">
        <v>277</v>
      </c>
      <c r="B278" s="18">
        <v>277</v>
      </c>
      <c r="C278" s="19" t="s">
        <v>462</v>
      </c>
      <c r="D278" s="11" t="s">
        <v>35</v>
      </c>
      <c r="E278" s="13">
        <v>1</v>
      </c>
      <c r="F278" s="13">
        <v>9440.07</v>
      </c>
      <c r="G278" s="14">
        <v>0</v>
      </c>
      <c r="H278" s="14">
        <v>0</v>
      </c>
      <c r="I278" s="21" t="s">
        <v>263</v>
      </c>
      <c r="L278" s="11" t="s">
        <v>263</v>
      </c>
      <c r="M278" s="11" t="s">
        <v>278</v>
      </c>
    </row>
    <row r="279" spans="1:13" ht="42.75" x14ac:dyDescent="0.2">
      <c r="A279" s="17">
        <v>278</v>
      </c>
      <c r="B279" s="18">
        <v>278</v>
      </c>
      <c r="C279" s="19" t="s">
        <v>463</v>
      </c>
      <c r="D279" s="11" t="s">
        <v>30</v>
      </c>
      <c r="E279" s="13">
        <v>300</v>
      </c>
      <c r="F279" s="13">
        <v>3431.57</v>
      </c>
      <c r="G279" s="14">
        <v>1029471</v>
      </c>
      <c r="H279" s="14">
        <v>1029471</v>
      </c>
      <c r="I279" s="21"/>
      <c r="L279" s="11"/>
      <c r="M279" s="11" t="s">
        <v>159</v>
      </c>
    </row>
    <row r="280" spans="1:13" ht="42.75" x14ac:dyDescent="0.2">
      <c r="A280" s="17">
        <v>279</v>
      </c>
      <c r="B280" s="18">
        <v>279</v>
      </c>
      <c r="C280" s="19" t="s">
        <v>464</v>
      </c>
      <c r="D280" s="11" t="s">
        <v>30</v>
      </c>
      <c r="E280" s="13">
        <v>500</v>
      </c>
      <c r="F280" s="13">
        <v>33202.550000000003</v>
      </c>
      <c r="G280" s="14">
        <v>16651275</v>
      </c>
      <c r="H280" s="14">
        <v>16651275</v>
      </c>
      <c r="I280" s="21"/>
      <c r="L280" s="11"/>
      <c r="M280" s="11" t="s">
        <v>158</v>
      </c>
    </row>
    <row r="281" spans="1:13" ht="42.75" x14ac:dyDescent="0.2">
      <c r="A281" s="17">
        <v>280</v>
      </c>
      <c r="B281" s="18">
        <v>280</v>
      </c>
      <c r="C281" s="19" t="s">
        <v>60</v>
      </c>
      <c r="D281" s="11" t="s">
        <v>30</v>
      </c>
      <c r="E281" s="13">
        <v>3000</v>
      </c>
      <c r="F281" s="13">
        <v>220</v>
      </c>
      <c r="G281" s="14">
        <v>660000</v>
      </c>
      <c r="H281" s="14">
        <v>660000</v>
      </c>
      <c r="I281" s="21"/>
      <c r="L281" s="11"/>
      <c r="M281" s="11" t="s">
        <v>159</v>
      </c>
    </row>
    <row r="282" spans="1:13" ht="42.75" x14ac:dyDescent="0.2">
      <c r="A282" s="17">
        <v>281</v>
      </c>
      <c r="B282" s="18">
        <v>281</v>
      </c>
      <c r="C282" s="19" t="s">
        <v>465</v>
      </c>
      <c r="D282" s="11" t="s">
        <v>30</v>
      </c>
      <c r="E282" s="13">
        <v>10</v>
      </c>
      <c r="F282" s="13">
        <v>653844</v>
      </c>
      <c r="G282" s="14">
        <v>6538440</v>
      </c>
      <c r="H282" s="14">
        <v>6538440</v>
      </c>
      <c r="I282" s="21"/>
      <c r="L282" s="11"/>
      <c r="M282" s="11" t="s">
        <v>159</v>
      </c>
    </row>
    <row r="283" spans="1:13" ht="42.75" x14ac:dyDescent="0.2">
      <c r="A283" s="17">
        <v>282</v>
      </c>
      <c r="B283" s="18">
        <v>282</v>
      </c>
      <c r="C283" s="19" t="s">
        <v>466</v>
      </c>
      <c r="D283" s="11" t="s">
        <v>30</v>
      </c>
      <c r="E283" s="13">
        <v>6100</v>
      </c>
      <c r="F283" s="13">
        <v>384</v>
      </c>
      <c r="G283" s="14">
        <v>2342400</v>
      </c>
      <c r="H283" s="14">
        <v>2342400</v>
      </c>
      <c r="I283" s="21"/>
      <c r="L283" s="11"/>
      <c r="M283" s="11" t="s">
        <v>159</v>
      </c>
    </row>
    <row r="284" spans="1:13" ht="42.75" x14ac:dyDescent="0.2">
      <c r="A284" s="17">
        <v>283</v>
      </c>
      <c r="B284" s="18">
        <v>283</v>
      </c>
      <c r="C284" s="19" t="s">
        <v>466</v>
      </c>
      <c r="D284" s="11" t="s">
        <v>30</v>
      </c>
      <c r="E284" s="13">
        <v>6100</v>
      </c>
      <c r="F284" s="13">
        <v>384</v>
      </c>
      <c r="G284" s="14">
        <v>2342400</v>
      </c>
      <c r="H284" s="14">
        <v>2342400</v>
      </c>
      <c r="I284" s="21"/>
      <c r="L284" s="11"/>
      <c r="M284" s="11" t="s">
        <v>159</v>
      </c>
    </row>
    <row r="285" spans="1:13" ht="71.25" x14ac:dyDescent="0.2">
      <c r="A285" s="17">
        <v>284</v>
      </c>
      <c r="B285" s="18">
        <v>284</v>
      </c>
      <c r="C285" s="19" t="s">
        <v>57</v>
      </c>
      <c r="D285" s="11" t="s">
        <v>31</v>
      </c>
      <c r="E285" s="13">
        <v>10</v>
      </c>
      <c r="F285" s="13">
        <v>45050</v>
      </c>
      <c r="G285" s="14">
        <v>450500</v>
      </c>
      <c r="H285" s="14">
        <v>450500</v>
      </c>
      <c r="I285" s="21">
        <v>62026002800104</v>
      </c>
      <c r="L285" s="11"/>
      <c r="M285" s="11" t="s">
        <v>159</v>
      </c>
    </row>
    <row r="286" spans="1:13" ht="71.25" x14ac:dyDescent="0.2">
      <c r="A286" s="17">
        <v>285</v>
      </c>
      <c r="B286" s="18">
        <v>285</v>
      </c>
      <c r="C286" s="19" t="s">
        <v>219</v>
      </c>
      <c r="D286" s="11" t="s">
        <v>31</v>
      </c>
      <c r="E286" s="13">
        <f>32+80+80</f>
        <v>192</v>
      </c>
      <c r="F286" s="13">
        <v>48738.25</v>
      </c>
      <c r="G286" s="14">
        <f>192*48738</f>
        <v>9357696</v>
      </c>
      <c r="H286" s="14">
        <f>192*48738</f>
        <v>9357696</v>
      </c>
      <c r="I286" s="21">
        <v>62026002800104</v>
      </c>
      <c r="L286" s="11"/>
      <c r="M286" s="11" t="s">
        <v>159</v>
      </c>
    </row>
    <row r="287" spans="1:13" ht="71.25" x14ac:dyDescent="0.2">
      <c r="A287" s="17">
        <v>286</v>
      </c>
      <c r="B287" s="18">
        <v>286</v>
      </c>
      <c r="C287" s="19" t="s">
        <v>467</v>
      </c>
      <c r="D287" s="11" t="s">
        <v>31</v>
      </c>
      <c r="E287" s="13">
        <v>100</v>
      </c>
      <c r="F287" s="13">
        <v>4676.21</v>
      </c>
      <c r="G287" s="14">
        <v>467621</v>
      </c>
      <c r="H287" s="14">
        <v>467621</v>
      </c>
      <c r="I287" s="21">
        <v>62026002800104</v>
      </c>
      <c r="L287" s="11"/>
      <c r="M287" s="11" t="s">
        <v>159</v>
      </c>
    </row>
    <row r="288" spans="1:13" ht="71.25" x14ac:dyDescent="0.2">
      <c r="A288" s="17">
        <v>287</v>
      </c>
      <c r="B288" s="18">
        <v>287</v>
      </c>
      <c r="C288" s="19" t="s">
        <v>468</v>
      </c>
      <c r="D288" s="11" t="s">
        <v>31</v>
      </c>
      <c r="E288" s="13">
        <v>32</v>
      </c>
      <c r="F288" s="13">
        <v>11892.55</v>
      </c>
      <c r="G288" s="14">
        <v>380561.6</v>
      </c>
      <c r="H288" s="14">
        <v>380561.6</v>
      </c>
      <c r="I288" s="21">
        <v>62026002800104</v>
      </c>
      <c r="L288" s="11"/>
      <c r="M288" s="11" t="s">
        <v>159</v>
      </c>
    </row>
    <row r="289" spans="1:13" ht="71.25" x14ac:dyDescent="0.2">
      <c r="A289" s="17">
        <v>288</v>
      </c>
      <c r="B289" s="18">
        <v>288</v>
      </c>
      <c r="C289" s="19" t="s">
        <v>218</v>
      </c>
      <c r="D289" s="11" t="s">
        <v>31</v>
      </c>
      <c r="E289" s="13">
        <v>33</v>
      </c>
      <c r="F289" s="13">
        <v>112242.22</v>
      </c>
      <c r="G289" s="14">
        <v>3703993.26</v>
      </c>
      <c r="H289" s="14">
        <v>3703993.26</v>
      </c>
      <c r="I289" s="21">
        <v>62026002800104</v>
      </c>
      <c r="L289" s="11"/>
      <c r="M289" s="11" t="s">
        <v>159</v>
      </c>
    </row>
    <row r="290" spans="1:13" ht="71.25" x14ac:dyDescent="0.2">
      <c r="A290" s="17">
        <v>289</v>
      </c>
      <c r="B290" s="18">
        <v>289</v>
      </c>
      <c r="C290" s="19" t="s">
        <v>469</v>
      </c>
      <c r="D290" s="11" t="s">
        <v>31</v>
      </c>
      <c r="E290" s="13">
        <v>24</v>
      </c>
      <c r="F290" s="13">
        <v>41041.74</v>
      </c>
      <c r="G290" s="14">
        <v>985001.76</v>
      </c>
      <c r="H290" s="14">
        <v>985001.76</v>
      </c>
      <c r="I290" s="21">
        <v>62026002800104</v>
      </c>
      <c r="L290" s="11"/>
      <c r="M290" s="11" t="s">
        <v>159</v>
      </c>
    </row>
    <row r="291" spans="1:13" ht="71.25" x14ac:dyDescent="0.2">
      <c r="A291" s="17">
        <v>290</v>
      </c>
      <c r="B291" s="18">
        <v>290</v>
      </c>
      <c r="C291" s="19" t="s">
        <v>470</v>
      </c>
      <c r="D291" s="11" t="s">
        <v>31</v>
      </c>
      <c r="E291" s="13">
        <v>20</v>
      </c>
      <c r="F291" s="13">
        <v>24218.799999999999</v>
      </c>
      <c r="G291" s="14">
        <v>484376</v>
      </c>
      <c r="H291" s="14">
        <v>484376</v>
      </c>
      <c r="I291" s="21">
        <v>62026002800104</v>
      </c>
      <c r="L291" s="11"/>
      <c r="M291" s="11" t="s">
        <v>159</v>
      </c>
    </row>
    <row r="292" spans="1:13" ht="71.25" x14ac:dyDescent="0.2">
      <c r="A292" s="17">
        <v>291</v>
      </c>
      <c r="B292" s="18">
        <v>291</v>
      </c>
      <c r="C292" s="19" t="s">
        <v>471</v>
      </c>
      <c r="D292" s="11" t="s">
        <v>31</v>
      </c>
      <c r="E292" s="13">
        <v>30</v>
      </c>
      <c r="F292" s="13">
        <v>24147.13</v>
      </c>
      <c r="G292" s="14">
        <v>724413.9</v>
      </c>
      <c r="H292" s="14">
        <v>724413.9</v>
      </c>
      <c r="I292" s="21">
        <v>62026002800104</v>
      </c>
      <c r="L292" s="11"/>
      <c r="M292" s="11" t="s">
        <v>159</v>
      </c>
    </row>
    <row r="293" spans="1:13" ht="72.75" customHeight="1" x14ac:dyDescent="0.2">
      <c r="A293" s="17">
        <v>292</v>
      </c>
      <c r="B293" s="18">
        <v>292</v>
      </c>
      <c r="C293" s="19" t="s">
        <v>472</v>
      </c>
      <c r="D293" s="11" t="s">
        <v>31</v>
      </c>
      <c r="E293" s="13">
        <v>42</v>
      </c>
      <c r="F293" s="13">
        <v>28417.13</v>
      </c>
      <c r="G293" s="14">
        <v>1193519.46</v>
      </c>
      <c r="H293" s="14">
        <v>1193519.46</v>
      </c>
      <c r="I293" s="21">
        <v>62026002800104</v>
      </c>
      <c r="L293" s="11"/>
      <c r="M293" s="11" t="s">
        <v>159</v>
      </c>
    </row>
    <row r="294" spans="1:13" ht="71.25" x14ac:dyDescent="0.2">
      <c r="A294" s="17">
        <v>293</v>
      </c>
      <c r="B294" s="18">
        <v>293</v>
      </c>
      <c r="C294" s="19" t="s">
        <v>473</v>
      </c>
      <c r="D294" s="11" t="s">
        <v>31</v>
      </c>
      <c r="E294" s="13">
        <v>79</v>
      </c>
      <c r="F294" s="13">
        <v>9915.36</v>
      </c>
      <c r="G294" s="14">
        <v>783313.44</v>
      </c>
      <c r="H294" s="14">
        <v>783313.44</v>
      </c>
      <c r="I294" s="21">
        <v>62026002800104</v>
      </c>
      <c r="L294" s="11"/>
      <c r="M294" s="11" t="s">
        <v>159</v>
      </c>
    </row>
    <row r="295" spans="1:13" ht="71.25" x14ac:dyDescent="0.2">
      <c r="A295" s="17">
        <v>294</v>
      </c>
      <c r="B295" s="18">
        <v>294</v>
      </c>
      <c r="C295" s="19" t="s">
        <v>61</v>
      </c>
      <c r="D295" s="11" t="s">
        <v>31</v>
      </c>
      <c r="E295" s="13">
        <v>100</v>
      </c>
      <c r="F295" s="13">
        <v>3380.24</v>
      </c>
      <c r="G295" s="14">
        <v>338024</v>
      </c>
      <c r="H295" s="14">
        <v>338024</v>
      </c>
      <c r="I295" s="21">
        <v>62026002800104</v>
      </c>
      <c r="L295" s="11"/>
      <c r="M295" s="11" t="s">
        <v>159</v>
      </c>
    </row>
    <row r="296" spans="1:13" ht="71.25" x14ac:dyDescent="0.2">
      <c r="A296" s="17">
        <v>295</v>
      </c>
      <c r="B296" s="18">
        <v>295</v>
      </c>
      <c r="C296" s="19" t="s">
        <v>64</v>
      </c>
      <c r="D296" s="11" t="s">
        <v>31</v>
      </c>
      <c r="E296" s="13">
        <v>67</v>
      </c>
      <c r="F296" s="13">
        <v>17499.72</v>
      </c>
      <c r="G296" s="14">
        <v>1172481.24</v>
      </c>
      <c r="H296" s="14">
        <v>1172481.24</v>
      </c>
      <c r="I296" s="21">
        <v>62026002800104</v>
      </c>
      <c r="L296" s="12"/>
      <c r="M296" s="11" t="s">
        <v>159</v>
      </c>
    </row>
    <row r="297" spans="1:13" ht="71.25" x14ac:dyDescent="0.2">
      <c r="A297" s="17">
        <v>296</v>
      </c>
      <c r="B297" s="18">
        <v>296</v>
      </c>
      <c r="C297" s="19" t="s">
        <v>474</v>
      </c>
      <c r="D297" s="11" t="s">
        <v>31</v>
      </c>
      <c r="E297" s="13">
        <v>59</v>
      </c>
      <c r="F297" s="13">
        <v>1789.38</v>
      </c>
      <c r="G297" s="14">
        <v>105573.42</v>
      </c>
      <c r="H297" s="14">
        <v>105573.42</v>
      </c>
      <c r="I297" s="21">
        <v>62026002800104</v>
      </c>
      <c r="L297" s="11"/>
      <c r="M297" s="11" t="s">
        <v>159</v>
      </c>
    </row>
    <row r="298" spans="1:13" ht="71.25" x14ac:dyDescent="0.2">
      <c r="A298" s="17">
        <v>297</v>
      </c>
      <c r="B298" s="18">
        <v>297</v>
      </c>
      <c r="C298" s="19" t="s">
        <v>213</v>
      </c>
      <c r="D298" s="11" t="s">
        <v>31</v>
      </c>
      <c r="E298" s="13">
        <v>20</v>
      </c>
      <c r="F298" s="13">
        <v>53732.39</v>
      </c>
      <c r="G298" s="14">
        <v>1074647.8</v>
      </c>
      <c r="H298" s="14">
        <v>1074647.8</v>
      </c>
      <c r="I298" s="21">
        <v>62026002800104</v>
      </c>
      <c r="L298" s="11"/>
      <c r="M298" s="11" t="s">
        <v>159</v>
      </c>
    </row>
    <row r="299" spans="1:13" ht="71.25" x14ac:dyDescent="0.2">
      <c r="A299" s="17">
        <v>298</v>
      </c>
      <c r="B299" s="18">
        <v>298</v>
      </c>
      <c r="C299" s="19" t="s">
        <v>64</v>
      </c>
      <c r="D299" s="11" t="s">
        <v>31</v>
      </c>
      <c r="E299" s="13">
        <v>12</v>
      </c>
      <c r="F299" s="13">
        <v>17499.72</v>
      </c>
      <c r="G299" s="14">
        <v>209996.64</v>
      </c>
      <c r="H299" s="14">
        <v>209996.64</v>
      </c>
      <c r="I299" s="21">
        <v>62026002800104</v>
      </c>
      <c r="L299" s="11"/>
      <c r="M299" s="11" t="s">
        <v>159</v>
      </c>
    </row>
    <row r="300" spans="1:13" ht="71.25" x14ac:dyDescent="0.2">
      <c r="A300" s="17">
        <v>299</v>
      </c>
      <c r="B300" s="18">
        <v>299</v>
      </c>
      <c r="C300" s="19" t="s">
        <v>470</v>
      </c>
      <c r="D300" s="11" t="s">
        <v>31</v>
      </c>
      <c r="E300" s="13">
        <v>20</v>
      </c>
      <c r="F300" s="13">
        <v>24218.799999999999</v>
      </c>
      <c r="G300" s="14">
        <v>484376</v>
      </c>
      <c r="H300" s="14">
        <v>484376</v>
      </c>
      <c r="I300" s="21">
        <v>62026002800104</v>
      </c>
      <c r="L300" s="11"/>
      <c r="M300" s="11" t="s">
        <v>159</v>
      </c>
    </row>
    <row r="301" spans="1:13" ht="42.75" x14ac:dyDescent="0.2">
      <c r="A301" s="17">
        <v>300</v>
      </c>
      <c r="B301" s="18">
        <v>300</v>
      </c>
      <c r="C301" s="19" t="s">
        <v>475</v>
      </c>
      <c r="D301" s="11" t="s">
        <v>244</v>
      </c>
      <c r="E301" s="13">
        <v>5</v>
      </c>
      <c r="F301" s="13">
        <v>18576</v>
      </c>
      <c r="G301" s="14">
        <v>92880</v>
      </c>
      <c r="H301" s="14">
        <v>92880</v>
      </c>
      <c r="I301" s="21">
        <v>62026002800104</v>
      </c>
      <c r="L301" s="24"/>
      <c r="M301" s="11" t="s">
        <v>159</v>
      </c>
    </row>
    <row r="302" spans="1:13" ht="42.75" x14ac:dyDescent="0.2">
      <c r="A302" s="17">
        <v>301</v>
      </c>
      <c r="B302" s="18">
        <v>301</v>
      </c>
      <c r="C302" s="19" t="s">
        <v>476</v>
      </c>
      <c r="D302" s="11" t="s">
        <v>244</v>
      </c>
      <c r="E302" s="13">
        <v>5</v>
      </c>
      <c r="F302" s="13">
        <v>11422</v>
      </c>
      <c r="G302" s="14">
        <v>57110</v>
      </c>
      <c r="H302" s="14">
        <v>57110</v>
      </c>
      <c r="I302" s="21">
        <v>62026002800104</v>
      </c>
      <c r="L302" s="24"/>
      <c r="M302" s="11" t="s">
        <v>159</v>
      </c>
    </row>
    <row r="303" spans="1:13" ht="42.75" x14ac:dyDescent="0.2">
      <c r="A303" s="17">
        <v>302</v>
      </c>
      <c r="B303" s="18">
        <v>302</v>
      </c>
      <c r="C303" s="19" t="s">
        <v>57</v>
      </c>
      <c r="D303" s="11" t="s">
        <v>244</v>
      </c>
      <c r="E303" s="13">
        <v>5</v>
      </c>
      <c r="F303" s="13">
        <v>45050</v>
      </c>
      <c r="G303" s="14">
        <v>225250</v>
      </c>
      <c r="H303" s="14">
        <v>225250</v>
      </c>
      <c r="I303" s="21">
        <v>62026002800104</v>
      </c>
      <c r="L303" s="24"/>
      <c r="M303" s="11" t="s">
        <v>159</v>
      </c>
    </row>
    <row r="304" spans="1:13" ht="42.75" x14ac:dyDescent="0.2">
      <c r="A304" s="17">
        <v>303</v>
      </c>
      <c r="B304" s="18">
        <v>303</v>
      </c>
      <c r="C304" s="19" t="s">
        <v>56</v>
      </c>
      <c r="D304" s="11" t="s">
        <v>244</v>
      </c>
      <c r="E304" s="13">
        <v>2</v>
      </c>
      <c r="F304" s="13">
        <v>26200</v>
      </c>
      <c r="G304" s="14">
        <v>52400</v>
      </c>
      <c r="H304" s="14">
        <v>52400</v>
      </c>
      <c r="I304" s="21">
        <v>62026002800104</v>
      </c>
      <c r="L304" s="24"/>
      <c r="M304" s="11" t="s">
        <v>159</v>
      </c>
    </row>
    <row r="305" spans="1:13" ht="42.75" x14ac:dyDescent="0.2">
      <c r="A305" s="17">
        <v>304</v>
      </c>
      <c r="B305" s="18">
        <v>304</v>
      </c>
      <c r="C305" s="19" t="s">
        <v>477</v>
      </c>
      <c r="D305" s="11" t="s">
        <v>421</v>
      </c>
      <c r="E305" s="13">
        <v>2000455.14</v>
      </c>
      <c r="F305" s="13">
        <v>1</v>
      </c>
      <c r="G305" s="14">
        <v>2000455.14</v>
      </c>
      <c r="H305" s="14">
        <v>2000455.14</v>
      </c>
      <c r="I305" s="21"/>
      <c r="L305" s="12"/>
      <c r="M305" s="11" t="s">
        <v>158</v>
      </c>
    </row>
    <row r="306" spans="1:13" ht="57" x14ac:dyDescent="0.2">
      <c r="A306" s="17">
        <v>305</v>
      </c>
      <c r="B306" s="18">
        <v>305</v>
      </c>
      <c r="C306" s="19" t="s">
        <v>167</v>
      </c>
      <c r="D306" s="11" t="s">
        <v>243</v>
      </c>
      <c r="E306" s="13">
        <v>2</v>
      </c>
      <c r="F306" s="13">
        <v>51941.73</v>
      </c>
      <c r="G306" s="14">
        <v>103883.46</v>
      </c>
      <c r="H306" s="14">
        <v>103883.46</v>
      </c>
      <c r="I306" s="21"/>
      <c r="L306" s="11"/>
      <c r="M306" s="11" t="s">
        <v>158</v>
      </c>
    </row>
    <row r="307" spans="1:13" ht="57" x14ac:dyDescent="0.2">
      <c r="A307" s="17">
        <v>306</v>
      </c>
      <c r="B307" s="18">
        <v>306</v>
      </c>
      <c r="C307" s="19" t="s">
        <v>478</v>
      </c>
      <c r="D307" s="11" t="s">
        <v>243</v>
      </c>
      <c r="E307" s="13">
        <v>12</v>
      </c>
      <c r="F307" s="13">
        <v>76138.45</v>
      </c>
      <c r="G307" s="14">
        <v>913661.4</v>
      </c>
      <c r="H307" s="14">
        <v>913661.4</v>
      </c>
      <c r="I307" s="21"/>
      <c r="L307" s="11"/>
      <c r="M307" s="11" t="s">
        <v>158</v>
      </c>
    </row>
    <row r="308" spans="1:13" ht="42.75" x14ac:dyDescent="0.2">
      <c r="A308" s="17">
        <v>307</v>
      </c>
      <c r="B308" s="18">
        <v>307</v>
      </c>
      <c r="C308" s="19" t="s">
        <v>477</v>
      </c>
      <c r="D308" s="11" t="s">
        <v>421</v>
      </c>
      <c r="E308" s="13">
        <v>1500000</v>
      </c>
      <c r="F308" s="13">
        <v>1</v>
      </c>
      <c r="G308" s="14">
        <v>1500000</v>
      </c>
      <c r="H308" s="14">
        <v>1500000</v>
      </c>
      <c r="I308" s="21"/>
      <c r="L308" s="24"/>
      <c r="M308" s="11" t="s">
        <v>158</v>
      </c>
    </row>
    <row r="309" spans="1:13" ht="42.75" x14ac:dyDescent="0.2">
      <c r="A309" s="17">
        <v>308</v>
      </c>
      <c r="B309" s="18">
        <v>308</v>
      </c>
      <c r="C309" s="19" t="s">
        <v>479</v>
      </c>
      <c r="D309" s="11" t="s">
        <v>421</v>
      </c>
      <c r="E309" s="13">
        <v>8485862</v>
      </c>
      <c r="F309" s="13">
        <v>1</v>
      </c>
      <c r="G309" s="14">
        <f>8500100-14238</f>
        <v>8485862</v>
      </c>
      <c r="H309" s="14">
        <f>8500100-14238</f>
        <v>8485862</v>
      </c>
      <c r="I309" s="21">
        <v>62026002800077</v>
      </c>
      <c r="L309" s="11"/>
      <c r="M309" s="11" t="s">
        <v>159</v>
      </c>
    </row>
    <row r="310" spans="1:13" ht="42.75" x14ac:dyDescent="0.2">
      <c r="A310" s="17">
        <v>309</v>
      </c>
      <c r="B310" s="18">
        <v>309</v>
      </c>
      <c r="C310" s="19" t="s">
        <v>479</v>
      </c>
      <c r="D310" s="11" t="s">
        <v>421</v>
      </c>
      <c r="E310" s="13">
        <v>3000000</v>
      </c>
      <c r="F310" s="13">
        <v>1</v>
      </c>
      <c r="G310" s="14">
        <v>3000000</v>
      </c>
      <c r="H310" s="14">
        <v>3000000</v>
      </c>
      <c r="I310" s="21"/>
      <c r="L310" s="11"/>
      <c r="M310" s="11" t="s">
        <v>158</v>
      </c>
    </row>
    <row r="311" spans="1:13" ht="42.75" x14ac:dyDescent="0.2">
      <c r="A311" s="17">
        <v>310</v>
      </c>
      <c r="B311" s="18">
        <v>310</v>
      </c>
      <c r="C311" s="19" t="s">
        <v>65</v>
      </c>
      <c r="D311" s="11" t="s">
        <v>244</v>
      </c>
      <c r="E311" s="13">
        <v>50</v>
      </c>
      <c r="F311" s="13">
        <v>2538</v>
      </c>
      <c r="G311" s="14">
        <v>126900</v>
      </c>
      <c r="H311" s="14">
        <v>126900</v>
      </c>
      <c r="I311" s="21"/>
      <c r="L311" s="24"/>
      <c r="M311" s="11" t="s">
        <v>158</v>
      </c>
    </row>
    <row r="312" spans="1:13" ht="42.75" x14ac:dyDescent="0.2">
      <c r="A312" s="17">
        <v>311</v>
      </c>
      <c r="B312" s="18">
        <v>311</v>
      </c>
      <c r="C312" s="19" t="s">
        <v>480</v>
      </c>
      <c r="D312" s="11" t="s">
        <v>421</v>
      </c>
      <c r="E312" s="13">
        <v>3231472</v>
      </c>
      <c r="F312" s="13">
        <v>1</v>
      </c>
      <c r="G312" s="14">
        <f>6000000-2768528.4</f>
        <v>3231471.6</v>
      </c>
      <c r="H312" s="14">
        <f>6000000-2768528.4</f>
        <v>3231471.6</v>
      </c>
      <c r="I312" s="21">
        <v>62026002800077</v>
      </c>
      <c r="L312" s="11"/>
      <c r="M312" s="11" t="s">
        <v>159</v>
      </c>
    </row>
    <row r="313" spans="1:13" ht="42.75" x14ac:dyDescent="0.2">
      <c r="A313" s="17">
        <v>312</v>
      </c>
      <c r="B313" s="18">
        <v>312</v>
      </c>
      <c r="C313" s="19" t="s">
        <v>480</v>
      </c>
      <c r="D313" s="11" t="s">
        <v>421</v>
      </c>
      <c r="E313" s="13">
        <v>3500000</v>
      </c>
      <c r="F313" s="13">
        <v>1</v>
      </c>
      <c r="G313" s="14">
        <v>3500000</v>
      </c>
      <c r="H313" s="14">
        <v>3500000</v>
      </c>
      <c r="I313" s="21">
        <v>62026002800078</v>
      </c>
      <c r="L313" s="11"/>
      <c r="M313" s="11" t="s">
        <v>159</v>
      </c>
    </row>
    <row r="314" spans="1:13" ht="42.75" x14ac:dyDescent="0.2">
      <c r="A314" s="17">
        <v>313</v>
      </c>
      <c r="B314" s="18">
        <v>313</v>
      </c>
      <c r="C314" s="19" t="s">
        <v>481</v>
      </c>
      <c r="D314" s="11" t="s">
        <v>421</v>
      </c>
      <c r="E314" s="13">
        <v>5727003</v>
      </c>
      <c r="F314" s="13">
        <v>1</v>
      </c>
      <c r="G314" s="14">
        <f>6999998.45-1272995.78</f>
        <v>5727002.6699999999</v>
      </c>
      <c r="H314" s="14">
        <f>6999998.45-1272995.78</f>
        <v>5727002.6699999999</v>
      </c>
      <c r="I314" s="21">
        <v>62026002800077</v>
      </c>
      <c r="L314" s="11"/>
      <c r="M314" s="11" t="s">
        <v>159</v>
      </c>
    </row>
    <row r="315" spans="1:13" ht="28.5" x14ac:dyDescent="0.2">
      <c r="A315" s="17">
        <v>314</v>
      </c>
      <c r="B315" s="18">
        <v>314</v>
      </c>
      <c r="C315" s="19" t="s">
        <v>482</v>
      </c>
      <c r="D315" s="11" t="s">
        <v>29</v>
      </c>
      <c r="E315" s="13">
        <v>1</v>
      </c>
      <c r="F315" s="13">
        <v>1209249</v>
      </c>
      <c r="G315" s="14">
        <v>1209249</v>
      </c>
      <c r="H315" s="14">
        <v>1209249</v>
      </c>
      <c r="I315" s="21"/>
      <c r="L315" s="25"/>
      <c r="M315" s="11" t="s">
        <v>158</v>
      </c>
    </row>
    <row r="316" spans="1:13" ht="57" x14ac:dyDescent="0.2">
      <c r="A316" s="17">
        <v>315</v>
      </c>
      <c r="B316" s="18">
        <v>315</v>
      </c>
      <c r="C316" s="19" t="s">
        <v>221</v>
      </c>
      <c r="D316" s="11" t="s">
        <v>32</v>
      </c>
      <c r="E316" s="13">
        <v>1</v>
      </c>
      <c r="F316" s="13">
        <v>99950</v>
      </c>
      <c r="G316" s="14">
        <v>99950</v>
      </c>
      <c r="H316" s="14">
        <v>99950</v>
      </c>
      <c r="I316" s="21"/>
      <c r="L316" s="11"/>
      <c r="M316" s="11" t="s">
        <v>158</v>
      </c>
    </row>
    <row r="317" spans="1:13" ht="57" x14ac:dyDescent="0.2">
      <c r="A317" s="17">
        <v>316</v>
      </c>
      <c r="B317" s="18">
        <v>316</v>
      </c>
      <c r="C317" s="19" t="s">
        <v>483</v>
      </c>
      <c r="D317" s="11" t="s">
        <v>243</v>
      </c>
      <c r="E317" s="13">
        <v>8</v>
      </c>
      <c r="F317" s="13">
        <v>18000</v>
      </c>
      <c r="G317" s="14">
        <v>144000</v>
      </c>
      <c r="H317" s="14">
        <v>144000</v>
      </c>
      <c r="I317" s="21"/>
      <c r="L317" s="11"/>
      <c r="M317" s="11" t="s">
        <v>158</v>
      </c>
    </row>
    <row r="318" spans="1:13" ht="57" x14ac:dyDescent="0.2">
      <c r="A318" s="17">
        <v>317</v>
      </c>
      <c r="B318" s="18">
        <v>317</v>
      </c>
      <c r="C318" s="19" t="s">
        <v>483</v>
      </c>
      <c r="D318" s="11" t="s">
        <v>243</v>
      </c>
      <c r="E318" s="13">
        <v>4</v>
      </c>
      <c r="F318" s="13">
        <v>18000</v>
      </c>
      <c r="G318" s="14">
        <v>72000</v>
      </c>
      <c r="H318" s="14">
        <v>72000</v>
      </c>
      <c r="I318" s="21"/>
      <c r="L318" s="11"/>
      <c r="M318" s="11" t="s">
        <v>158</v>
      </c>
    </row>
    <row r="319" spans="1:13" ht="57" x14ac:dyDescent="0.2">
      <c r="A319" s="17">
        <v>318</v>
      </c>
      <c r="B319" s="18">
        <v>318</v>
      </c>
      <c r="C319" s="19" t="s">
        <v>484</v>
      </c>
      <c r="D319" s="11" t="s">
        <v>243</v>
      </c>
      <c r="E319" s="13">
        <v>1</v>
      </c>
      <c r="F319" s="13">
        <v>5300</v>
      </c>
      <c r="G319" s="14">
        <v>5300</v>
      </c>
      <c r="H319" s="14">
        <v>5300</v>
      </c>
      <c r="I319" s="21"/>
      <c r="L319" s="11"/>
      <c r="M319" s="11" t="s">
        <v>158</v>
      </c>
    </row>
    <row r="320" spans="1:13" ht="57" x14ac:dyDescent="0.2">
      <c r="A320" s="17">
        <v>319</v>
      </c>
      <c r="B320" s="18">
        <v>319</v>
      </c>
      <c r="C320" s="19" t="s">
        <v>485</v>
      </c>
      <c r="D320" s="11" t="s">
        <v>243</v>
      </c>
      <c r="E320" s="13">
        <v>6</v>
      </c>
      <c r="F320" s="13">
        <v>28791.41</v>
      </c>
      <c r="G320" s="14">
        <v>172748.46</v>
      </c>
      <c r="H320" s="14">
        <v>172748.46</v>
      </c>
      <c r="I320" s="21"/>
      <c r="L320" s="11"/>
      <c r="M320" s="11" t="s">
        <v>158</v>
      </c>
    </row>
    <row r="321" spans="1:13" ht="57" x14ac:dyDescent="0.2">
      <c r="A321" s="17">
        <v>320</v>
      </c>
      <c r="B321" s="18">
        <v>320</v>
      </c>
      <c r="C321" s="19" t="s">
        <v>486</v>
      </c>
      <c r="D321" s="11" t="s">
        <v>243</v>
      </c>
      <c r="E321" s="13">
        <v>15</v>
      </c>
      <c r="F321" s="13">
        <v>9500</v>
      </c>
      <c r="G321" s="14">
        <v>142500</v>
      </c>
      <c r="H321" s="14">
        <v>142500</v>
      </c>
      <c r="I321" s="21"/>
      <c r="L321" s="12"/>
      <c r="M321" s="11" t="s">
        <v>158</v>
      </c>
    </row>
    <row r="322" spans="1:13" ht="57" x14ac:dyDescent="0.2">
      <c r="A322" s="17">
        <v>321</v>
      </c>
      <c r="B322" s="18">
        <v>321</v>
      </c>
      <c r="C322" s="19" t="s">
        <v>168</v>
      </c>
      <c r="D322" s="11" t="s">
        <v>243</v>
      </c>
      <c r="E322" s="13">
        <v>2</v>
      </c>
      <c r="F322" s="13">
        <v>71643.679999999993</v>
      </c>
      <c r="G322" s="14">
        <v>143287.35999999999</v>
      </c>
      <c r="H322" s="14">
        <v>143287.35999999999</v>
      </c>
      <c r="I322" s="21"/>
      <c r="L322" s="11"/>
      <c r="M322" s="11" t="s">
        <v>158</v>
      </c>
    </row>
    <row r="323" spans="1:13" ht="42.75" x14ac:dyDescent="0.2">
      <c r="A323" s="17">
        <v>322</v>
      </c>
      <c r="B323" s="18">
        <v>322</v>
      </c>
      <c r="C323" s="19" t="s">
        <v>487</v>
      </c>
      <c r="D323" s="11" t="s">
        <v>28</v>
      </c>
      <c r="E323" s="13">
        <v>2</v>
      </c>
      <c r="F323" s="13">
        <v>14180.9</v>
      </c>
      <c r="G323" s="14">
        <v>28361.8</v>
      </c>
      <c r="H323" s="14">
        <v>28361.8</v>
      </c>
      <c r="I323" s="21"/>
      <c r="L323" s="11"/>
      <c r="M323" s="11" t="s">
        <v>158</v>
      </c>
    </row>
    <row r="324" spans="1:13" ht="28.5" x14ac:dyDescent="0.2">
      <c r="A324" s="17">
        <v>323</v>
      </c>
      <c r="B324" s="18">
        <v>323</v>
      </c>
      <c r="C324" s="19" t="s">
        <v>488</v>
      </c>
      <c r="D324" s="11" t="s">
        <v>248</v>
      </c>
      <c r="E324" s="13">
        <v>2</v>
      </c>
      <c r="F324" s="13">
        <v>740600</v>
      </c>
      <c r="G324" s="14">
        <v>1481200</v>
      </c>
      <c r="H324" s="14">
        <v>1481200</v>
      </c>
      <c r="I324" s="21"/>
      <c r="L324" s="11"/>
      <c r="M324" s="11" t="s">
        <v>158</v>
      </c>
    </row>
    <row r="325" spans="1:13" ht="28.5" x14ac:dyDescent="0.2">
      <c r="A325" s="17">
        <v>324</v>
      </c>
      <c r="B325" s="18">
        <v>324</v>
      </c>
      <c r="C325" s="19" t="s">
        <v>70</v>
      </c>
      <c r="D325" s="11" t="s">
        <v>39</v>
      </c>
      <c r="E325" s="13">
        <v>6</v>
      </c>
      <c r="F325" s="13">
        <v>35250</v>
      </c>
      <c r="G325" s="14">
        <v>211500</v>
      </c>
      <c r="H325" s="14">
        <v>211500</v>
      </c>
      <c r="I325" s="21"/>
      <c r="L325" s="11"/>
      <c r="M325" s="11" t="s">
        <v>158</v>
      </c>
    </row>
    <row r="326" spans="1:13" ht="28.5" x14ac:dyDescent="0.2">
      <c r="A326" s="31">
        <v>325</v>
      </c>
      <c r="B326" s="18">
        <v>325</v>
      </c>
      <c r="C326" s="32" t="s">
        <v>489</v>
      </c>
      <c r="D326" s="30" t="s">
        <v>39</v>
      </c>
      <c r="E326" s="33">
        <v>15</v>
      </c>
      <c r="F326" s="33">
        <v>17966.669999999998</v>
      </c>
      <c r="G326" s="34">
        <v>269500.05</v>
      </c>
      <c r="H326" s="34">
        <v>0</v>
      </c>
      <c r="I326" s="30" t="s">
        <v>263</v>
      </c>
      <c r="J326" s="35"/>
      <c r="K326" s="35"/>
      <c r="L326" s="30" t="s">
        <v>263</v>
      </c>
      <c r="M326" s="30" t="s">
        <v>278</v>
      </c>
    </row>
    <row r="327" spans="1:13" ht="28.5" x14ac:dyDescent="0.2">
      <c r="A327" s="31">
        <v>326</v>
      </c>
      <c r="B327" s="18">
        <v>326</v>
      </c>
      <c r="C327" s="32" t="s">
        <v>490</v>
      </c>
      <c r="D327" s="30" t="s">
        <v>39</v>
      </c>
      <c r="E327" s="33">
        <v>5</v>
      </c>
      <c r="F327" s="33">
        <v>17095.16</v>
      </c>
      <c r="G327" s="34">
        <v>85475.8</v>
      </c>
      <c r="H327" s="34">
        <v>0</v>
      </c>
      <c r="I327" s="30" t="s">
        <v>263</v>
      </c>
      <c r="J327" s="35"/>
      <c r="K327" s="35"/>
      <c r="L327" s="30" t="s">
        <v>263</v>
      </c>
      <c r="M327" s="30" t="s">
        <v>278</v>
      </c>
    </row>
    <row r="328" spans="1:13" ht="42.75" x14ac:dyDescent="0.2">
      <c r="A328" s="17">
        <v>327</v>
      </c>
      <c r="B328" s="18">
        <v>327</v>
      </c>
      <c r="C328" s="19" t="s">
        <v>481</v>
      </c>
      <c r="D328" s="11" t="s">
        <v>421</v>
      </c>
      <c r="E328" s="13">
        <v>2000139.74</v>
      </c>
      <c r="F328" s="13">
        <v>1</v>
      </c>
      <c r="G328" s="14">
        <v>2000139.74</v>
      </c>
      <c r="H328" s="14">
        <v>2000139.74</v>
      </c>
      <c r="I328" s="21"/>
      <c r="L328" s="11"/>
      <c r="M328" s="11" t="s">
        <v>158</v>
      </c>
    </row>
    <row r="329" spans="1:13" ht="42.75" x14ac:dyDescent="0.2">
      <c r="A329" s="17">
        <v>328</v>
      </c>
      <c r="B329" s="18">
        <v>328</v>
      </c>
      <c r="C329" s="19" t="s">
        <v>491</v>
      </c>
      <c r="D329" s="11" t="s">
        <v>245</v>
      </c>
      <c r="E329" s="13">
        <v>4</v>
      </c>
      <c r="F329" s="13">
        <v>8280</v>
      </c>
      <c r="G329" s="14">
        <v>33120</v>
      </c>
      <c r="H329" s="14">
        <v>33120</v>
      </c>
      <c r="I329" s="21"/>
      <c r="L329" s="12"/>
      <c r="M329" s="11" t="s">
        <v>158</v>
      </c>
    </row>
    <row r="330" spans="1:13" ht="42.75" x14ac:dyDescent="0.2">
      <c r="A330" s="17">
        <v>329</v>
      </c>
      <c r="B330" s="18">
        <v>329</v>
      </c>
      <c r="C330" s="19" t="s">
        <v>492</v>
      </c>
      <c r="D330" s="11" t="s">
        <v>244</v>
      </c>
      <c r="E330" s="13">
        <v>1</v>
      </c>
      <c r="F330" s="13">
        <v>53478</v>
      </c>
      <c r="G330" s="14">
        <v>53478</v>
      </c>
      <c r="H330" s="14">
        <v>53478</v>
      </c>
      <c r="I330" s="21"/>
      <c r="L330" s="24"/>
      <c r="M330" s="11" t="s">
        <v>158</v>
      </c>
    </row>
    <row r="331" spans="1:13" ht="42.75" x14ac:dyDescent="0.2">
      <c r="A331" s="17">
        <v>330</v>
      </c>
      <c r="B331" s="18">
        <v>330</v>
      </c>
      <c r="C331" s="19" t="s">
        <v>68</v>
      </c>
      <c r="D331" s="11" t="s">
        <v>244</v>
      </c>
      <c r="E331" s="13">
        <v>5</v>
      </c>
      <c r="F331" s="13">
        <v>13155</v>
      </c>
      <c r="G331" s="14">
        <v>65775</v>
      </c>
      <c r="H331" s="14">
        <v>65775</v>
      </c>
      <c r="I331" s="21"/>
      <c r="L331" s="24"/>
      <c r="M331" s="11" t="s">
        <v>158</v>
      </c>
    </row>
    <row r="332" spans="1:13" ht="42.75" x14ac:dyDescent="0.2">
      <c r="A332" s="17">
        <v>331</v>
      </c>
      <c r="B332" s="18">
        <v>331</v>
      </c>
      <c r="C332" s="19" t="s">
        <v>493</v>
      </c>
      <c r="D332" s="11" t="s">
        <v>244</v>
      </c>
      <c r="E332" s="13">
        <v>4</v>
      </c>
      <c r="F332" s="13">
        <v>7539</v>
      </c>
      <c r="G332" s="14">
        <v>30156</v>
      </c>
      <c r="H332" s="14">
        <v>30156</v>
      </c>
      <c r="I332" s="21"/>
      <c r="L332" s="24"/>
      <c r="M332" s="11" t="s">
        <v>158</v>
      </c>
    </row>
    <row r="333" spans="1:13" ht="42.75" x14ac:dyDescent="0.2">
      <c r="A333" s="17">
        <v>332</v>
      </c>
      <c r="B333" s="18">
        <v>332</v>
      </c>
      <c r="C333" s="19" t="s">
        <v>494</v>
      </c>
      <c r="D333" s="11" t="s">
        <v>244</v>
      </c>
      <c r="E333" s="13">
        <v>1</v>
      </c>
      <c r="F333" s="13">
        <v>38070</v>
      </c>
      <c r="G333" s="14">
        <v>38070</v>
      </c>
      <c r="H333" s="14">
        <v>38070</v>
      </c>
      <c r="I333" s="21"/>
      <c r="L333" s="24"/>
      <c r="M333" s="11" t="s">
        <v>158</v>
      </c>
    </row>
    <row r="334" spans="1:13" ht="42.75" x14ac:dyDescent="0.2">
      <c r="A334" s="17">
        <v>333</v>
      </c>
      <c r="B334" s="18">
        <v>333</v>
      </c>
      <c r="C334" s="19" t="s">
        <v>220</v>
      </c>
      <c r="D334" s="11" t="s">
        <v>244</v>
      </c>
      <c r="E334" s="13">
        <v>5</v>
      </c>
      <c r="F334" s="13">
        <v>112174.8</v>
      </c>
      <c r="G334" s="14">
        <v>560874</v>
      </c>
      <c r="H334" s="14">
        <v>560874</v>
      </c>
      <c r="I334" s="21"/>
      <c r="L334" s="24"/>
      <c r="M334" s="11" t="s">
        <v>158</v>
      </c>
    </row>
    <row r="335" spans="1:13" ht="42.75" x14ac:dyDescent="0.2">
      <c r="A335" s="17">
        <v>334</v>
      </c>
      <c r="B335" s="18">
        <v>334</v>
      </c>
      <c r="C335" s="19" t="s">
        <v>483</v>
      </c>
      <c r="D335" s="11" t="s">
        <v>244</v>
      </c>
      <c r="E335" s="13">
        <v>10</v>
      </c>
      <c r="F335" s="13">
        <v>18000</v>
      </c>
      <c r="G335" s="14">
        <v>180000</v>
      </c>
      <c r="H335" s="14">
        <v>180000</v>
      </c>
      <c r="I335" s="21"/>
      <c r="L335" s="24"/>
      <c r="M335" s="11" t="s">
        <v>158</v>
      </c>
    </row>
    <row r="336" spans="1:13" ht="42.75" x14ac:dyDescent="0.2">
      <c r="A336" s="17">
        <v>335</v>
      </c>
      <c r="B336" s="18">
        <v>335</v>
      </c>
      <c r="C336" s="19" t="s">
        <v>495</v>
      </c>
      <c r="D336" s="11" t="s">
        <v>244</v>
      </c>
      <c r="E336" s="13">
        <v>2</v>
      </c>
      <c r="F336" s="13">
        <v>74587</v>
      </c>
      <c r="G336" s="14">
        <v>149174</v>
      </c>
      <c r="H336" s="14">
        <v>149174</v>
      </c>
      <c r="I336" s="21"/>
      <c r="L336" s="24"/>
      <c r="M336" s="11" t="s">
        <v>158</v>
      </c>
    </row>
    <row r="337" spans="1:13" ht="42.75" x14ac:dyDescent="0.2">
      <c r="A337" s="17">
        <v>336</v>
      </c>
      <c r="B337" s="18">
        <v>336</v>
      </c>
      <c r="C337" s="19" t="s">
        <v>496</v>
      </c>
      <c r="D337" s="11" t="s">
        <v>244</v>
      </c>
      <c r="E337" s="13">
        <v>1</v>
      </c>
      <c r="F337" s="13">
        <v>151026</v>
      </c>
      <c r="G337" s="14">
        <v>151026</v>
      </c>
      <c r="H337" s="14">
        <v>151026</v>
      </c>
      <c r="I337" s="21"/>
      <c r="L337" s="24"/>
      <c r="M337" s="11" t="s">
        <v>158</v>
      </c>
    </row>
    <row r="338" spans="1:13" ht="42.75" x14ac:dyDescent="0.2">
      <c r="A338" s="17">
        <v>337</v>
      </c>
      <c r="B338" s="18">
        <v>337</v>
      </c>
      <c r="C338" s="19" t="s">
        <v>66</v>
      </c>
      <c r="D338" s="11" t="s">
        <v>244</v>
      </c>
      <c r="E338" s="13">
        <v>2</v>
      </c>
      <c r="F338" s="13">
        <v>1762.5</v>
      </c>
      <c r="G338" s="14">
        <v>3525</v>
      </c>
      <c r="H338" s="14">
        <v>3525</v>
      </c>
      <c r="I338" s="21"/>
      <c r="L338" s="11"/>
      <c r="M338" s="11" t="s">
        <v>158</v>
      </c>
    </row>
    <row r="339" spans="1:13" ht="42.75" x14ac:dyDescent="0.2">
      <c r="A339" s="17">
        <v>338</v>
      </c>
      <c r="B339" s="18">
        <v>338</v>
      </c>
      <c r="C339" s="19" t="s">
        <v>71</v>
      </c>
      <c r="D339" s="11" t="s">
        <v>244</v>
      </c>
      <c r="E339" s="13">
        <v>2</v>
      </c>
      <c r="F339" s="13">
        <v>4794.8500000000004</v>
      </c>
      <c r="G339" s="14">
        <v>9589.7000000000007</v>
      </c>
      <c r="H339" s="14">
        <v>9589.7000000000007</v>
      </c>
      <c r="I339" s="21"/>
      <c r="L339" s="24"/>
      <c r="M339" s="11" t="s">
        <v>158</v>
      </c>
    </row>
    <row r="340" spans="1:13" ht="42.75" x14ac:dyDescent="0.2">
      <c r="A340" s="17">
        <v>339</v>
      </c>
      <c r="B340" s="18">
        <v>339</v>
      </c>
      <c r="C340" s="19" t="s">
        <v>497</v>
      </c>
      <c r="D340" s="11" t="s">
        <v>244</v>
      </c>
      <c r="E340" s="13">
        <v>2</v>
      </c>
      <c r="F340" s="13">
        <v>24200</v>
      </c>
      <c r="G340" s="14">
        <v>48400</v>
      </c>
      <c r="H340" s="14">
        <v>48400</v>
      </c>
      <c r="I340" s="21"/>
      <c r="L340" s="24"/>
      <c r="M340" s="11" t="s">
        <v>158</v>
      </c>
    </row>
    <row r="341" spans="1:13" ht="42.75" x14ac:dyDescent="0.2">
      <c r="A341" s="17">
        <v>340</v>
      </c>
      <c r="B341" s="18">
        <v>340</v>
      </c>
      <c r="C341" s="19" t="s">
        <v>73</v>
      </c>
      <c r="D341" s="11" t="s">
        <v>244</v>
      </c>
      <c r="E341" s="13">
        <v>2</v>
      </c>
      <c r="F341" s="13">
        <v>33591.67</v>
      </c>
      <c r="G341" s="14">
        <v>67183.34</v>
      </c>
      <c r="H341" s="14">
        <v>67183.34</v>
      </c>
      <c r="I341" s="21"/>
      <c r="L341" s="24"/>
      <c r="M341" s="11" t="s">
        <v>158</v>
      </c>
    </row>
    <row r="342" spans="1:13" ht="42.75" x14ac:dyDescent="0.2">
      <c r="A342" s="17">
        <v>341</v>
      </c>
      <c r="B342" s="18">
        <v>341</v>
      </c>
      <c r="C342" s="19" t="s">
        <v>67</v>
      </c>
      <c r="D342" s="11" t="s">
        <v>244</v>
      </c>
      <c r="E342" s="13">
        <v>5</v>
      </c>
      <c r="F342" s="13">
        <v>1995</v>
      </c>
      <c r="G342" s="14">
        <v>9975</v>
      </c>
      <c r="H342" s="14">
        <v>9975</v>
      </c>
      <c r="I342" s="21"/>
      <c r="L342" s="24"/>
      <c r="M342" s="11" t="s">
        <v>158</v>
      </c>
    </row>
    <row r="343" spans="1:13" ht="42.75" x14ac:dyDescent="0.2">
      <c r="A343" s="17">
        <v>342</v>
      </c>
      <c r="B343" s="18">
        <v>342</v>
      </c>
      <c r="C343" s="19" t="s">
        <v>72</v>
      </c>
      <c r="D343" s="11" t="s">
        <v>244</v>
      </c>
      <c r="E343" s="13">
        <v>5</v>
      </c>
      <c r="F343" s="13">
        <v>1738.7</v>
      </c>
      <c r="G343" s="14">
        <v>8693.5</v>
      </c>
      <c r="H343" s="14">
        <v>8693.5</v>
      </c>
      <c r="I343" s="21"/>
      <c r="L343" s="24"/>
      <c r="M343" s="11" t="s">
        <v>158</v>
      </c>
    </row>
    <row r="344" spans="1:13" ht="42.75" x14ac:dyDescent="0.2">
      <c r="A344" s="17">
        <v>343</v>
      </c>
      <c r="B344" s="18">
        <v>343</v>
      </c>
      <c r="C344" s="19" t="s">
        <v>69</v>
      </c>
      <c r="D344" s="11" t="s">
        <v>244</v>
      </c>
      <c r="E344" s="13">
        <v>2</v>
      </c>
      <c r="F344" s="13">
        <v>23374.9</v>
      </c>
      <c r="G344" s="14">
        <v>46749.8</v>
      </c>
      <c r="H344" s="14">
        <v>46749.8</v>
      </c>
      <c r="I344" s="21"/>
      <c r="L344" s="24"/>
      <c r="M344" s="11" t="s">
        <v>158</v>
      </c>
    </row>
    <row r="345" spans="1:13" ht="42.75" x14ac:dyDescent="0.2">
      <c r="A345" s="17">
        <v>344</v>
      </c>
      <c r="B345" s="18">
        <v>344</v>
      </c>
      <c r="C345" s="19" t="s">
        <v>498</v>
      </c>
      <c r="D345" s="11" t="s">
        <v>421</v>
      </c>
      <c r="E345" s="13">
        <v>9540366</v>
      </c>
      <c r="F345" s="13">
        <v>1</v>
      </c>
      <c r="G345" s="14">
        <f>11999554-2459188.17</f>
        <v>9540365.8300000001</v>
      </c>
      <c r="H345" s="14">
        <f>11999554-2459188.17</f>
        <v>9540365.8300000001</v>
      </c>
      <c r="I345" s="21">
        <v>62026002800069</v>
      </c>
      <c r="L345" s="11" t="s">
        <v>875</v>
      </c>
      <c r="M345" s="11" t="s">
        <v>159</v>
      </c>
    </row>
    <row r="346" spans="1:13" ht="28.5" x14ac:dyDescent="0.2">
      <c r="A346" s="17">
        <v>345</v>
      </c>
      <c r="B346" s="18">
        <v>345</v>
      </c>
      <c r="C346" s="19" t="s">
        <v>499</v>
      </c>
      <c r="D346" s="11" t="s">
        <v>248</v>
      </c>
      <c r="E346" s="13">
        <v>1</v>
      </c>
      <c r="F346" s="13">
        <v>8017350</v>
      </c>
      <c r="G346" s="14">
        <v>8017350</v>
      </c>
      <c r="H346" s="14">
        <v>8017350</v>
      </c>
      <c r="I346" s="21"/>
      <c r="L346" s="11"/>
      <c r="M346" s="11" t="s">
        <v>158</v>
      </c>
    </row>
    <row r="347" spans="1:13" ht="28.5" x14ac:dyDescent="0.2">
      <c r="A347" s="17">
        <v>346</v>
      </c>
      <c r="B347" s="18">
        <v>346</v>
      </c>
      <c r="C347" s="19" t="s">
        <v>500</v>
      </c>
      <c r="D347" s="11" t="s">
        <v>39</v>
      </c>
      <c r="E347" s="13">
        <v>10</v>
      </c>
      <c r="F347" s="13">
        <v>11500</v>
      </c>
      <c r="G347" s="14">
        <v>115000</v>
      </c>
      <c r="H347" s="14">
        <v>115000</v>
      </c>
      <c r="I347" s="21"/>
      <c r="L347" s="11"/>
      <c r="M347" s="11" t="s">
        <v>158</v>
      </c>
    </row>
    <row r="348" spans="1:13" ht="42.75" x14ac:dyDescent="0.2">
      <c r="A348" s="17">
        <v>347</v>
      </c>
      <c r="B348" s="18">
        <v>347</v>
      </c>
      <c r="C348" s="19" t="s">
        <v>498</v>
      </c>
      <c r="D348" s="11" t="s">
        <v>421</v>
      </c>
      <c r="E348" s="13">
        <v>9499800</v>
      </c>
      <c r="F348" s="13">
        <v>1</v>
      </c>
      <c r="G348" s="14">
        <v>9499800</v>
      </c>
      <c r="H348" s="14">
        <v>9499800</v>
      </c>
      <c r="I348" s="21"/>
      <c r="L348" s="11"/>
      <c r="M348" s="11" t="s">
        <v>158</v>
      </c>
    </row>
    <row r="349" spans="1:13" ht="42.75" x14ac:dyDescent="0.2">
      <c r="A349" s="17">
        <v>348</v>
      </c>
      <c r="B349" s="18">
        <v>348</v>
      </c>
      <c r="C349" s="19" t="s">
        <v>501</v>
      </c>
      <c r="D349" s="11" t="s">
        <v>245</v>
      </c>
      <c r="E349" s="13">
        <v>10</v>
      </c>
      <c r="F349" s="13">
        <v>2645</v>
      </c>
      <c r="G349" s="14">
        <v>26450</v>
      </c>
      <c r="H349" s="14">
        <v>26450</v>
      </c>
      <c r="I349" s="21"/>
      <c r="L349" s="11"/>
      <c r="M349" s="11" t="s">
        <v>158</v>
      </c>
    </row>
    <row r="350" spans="1:13" ht="42.75" x14ac:dyDescent="0.2">
      <c r="A350" s="17">
        <v>349</v>
      </c>
      <c r="B350" s="18">
        <v>349</v>
      </c>
      <c r="C350" s="19" t="s">
        <v>502</v>
      </c>
      <c r="D350" s="11" t="s">
        <v>38</v>
      </c>
      <c r="E350" s="13">
        <v>8</v>
      </c>
      <c r="F350" s="13">
        <v>307400</v>
      </c>
      <c r="G350" s="14">
        <v>2459200</v>
      </c>
      <c r="H350" s="14">
        <v>2459200</v>
      </c>
      <c r="I350" s="21"/>
      <c r="L350" s="11"/>
      <c r="M350" s="11" t="s">
        <v>159</v>
      </c>
    </row>
    <row r="351" spans="1:13" ht="42.75" x14ac:dyDescent="0.2">
      <c r="A351" s="17">
        <v>350</v>
      </c>
      <c r="B351" s="18">
        <v>350</v>
      </c>
      <c r="C351" s="19" t="s">
        <v>503</v>
      </c>
      <c r="D351" s="11" t="s">
        <v>38</v>
      </c>
      <c r="E351" s="13">
        <v>2</v>
      </c>
      <c r="F351" s="13">
        <v>1750000</v>
      </c>
      <c r="G351" s="14">
        <v>3500000</v>
      </c>
      <c r="H351" s="14">
        <v>3500000</v>
      </c>
      <c r="I351" s="21"/>
      <c r="L351" s="11"/>
      <c r="M351" s="11" t="s">
        <v>159</v>
      </c>
    </row>
    <row r="352" spans="1:13" ht="42.75" x14ac:dyDescent="0.2">
      <c r="A352" s="17">
        <v>351</v>
      </c>
      <c r="B352" s="18">
        <v>351</v>
      </c>
      <c r="C352" s="19" t="s">
        <v>504</v>
      </c>
      <c r="D352" s="11" t="s">
        <v>244</v>
      </c>
      <c r="E352" s="13">
        <v>1</v>
      </c>
      <c r="F352" s="13">
        <v>108548</v>
      </c>
      <c r="G352" s="14">
        <v>108548</v>
      </c>
      <c r="H352" s="14">
        <v>108548</v>
      </c>
      <c r="I352" s="21">
        <v>62026002800093</v>
      </c>
      <c r="L352" s="24"/>
      <c r="M352" s="24" t="s">
        <v>159</v>
      </c>
    </row>
    <row r="353" spans="1:13" ht="42.75" x14ac:dyDescent="0.2">
      <c r="A353" s="17">
        <v>352</v>
      </c>
      <c r="B353" s="18">
        <v>352</v>
      </c>
      <c r="C353" s="19" t="s">
        <v>505</v>
      </c>
      <c r="D353" s="11" t="s">
        <v>244</v>
      </c>
      <c r="E353" s="13">
        <v>3</v>
      </c>
      <c r="F353" s="13">
        <v>271200</v>
      </c>
      <c r="G353" s="14">
        <v>813600</v>
      </c>
      <c r="H353" s="14">
        <v>813600</v>
      </c>
      <c r="I353" s="21">
        <v>62026002800093</v>
      </c>
      <c r="L353" s="24"/>
      <c r="M353" s="24" t="s">
        <v>159</v>
      </c>
    </row>
    <row r="354" spans="1:13" ht="42.75" x14ac:dyDescent="0.2">
      <c r="A354" s="17">
        <v>353</v>
      </c>
      <c r="B354" s="18">
        <v>353</v>
      </c>
      <c r="C354" s="19" t="s">
        <v>506</v>
      </c>
      <c r="D354" s="11" t="s">
        <v>244</v>
      </c>
      <c r="E354" s="13">
        <v>1</v>
      </c>
      <c r="F354" s="13">
        <v>22758</v>
      </c>
      <c r="G354" s="14">
        <v>22758</v>
      </c>
      <c r="H354" s="14">
        <v>22758</v>
      </c>
      <c r="I354" s="21">
        <v>62026002800093</v>
      </c>
      <c r="L354" s="24"/>
      <c r="M354" s="24" t="s">
        <v>159</v>
      </c>
    </row>
    <row r="355" spans="1:13" ht="42.75" x14ac:dyDescent="0.2">
      <c r="A355" s="17">
        <v>354</v>
      </c>
      <c r="B355" s="18">
        <v>354</v>
      </c>
      <c r="C355" s="19" t="s">
        <v>507</v>
      </c>
      <c r="D355" s="11" t="s">
        <v>244</v>
      </c>
      <c r="E355" s="13">
        <v>5</v>
      </c>
      <c r="F355" s="13">
        <v>9748</v>
      </c>
      <c r="G355" s="14">
        <v>48740</v>
      </c>
      <c r="H355" s="14">
        <v>48740</v>
      </c>
      <c r="I355" s="21">
        <v>62026002800093</v>
      </c>
      <c r="L355" s="11"/>
      <c r="M355" s="24" t="s">
        <v>159</v>
      </c>
    </row>
    <row r="356" spans="1:13" ht="42.75" x14ac:dyDescent="0.2">
      <c r="A356" s="17">
        <v>355</v>
      </c>
      <c r="B356" s="18">
        <v>355</v>
      </c>
      <c r="C356" s="19" t="s">
        <v>76</v>
      </c>
      <c r="D356" s="11" t="s">
        <v>244</v>
      </c>
      <c r="E356" s="13">
        <v>10</v>
      </c>
      <c r="F356" s="13">
        <v>11000</v>
      </c>
      <c r="G356" s="14">
        <v>110000</v>
      </c>
      <c r="H356" s="14">
        <v>110000</v>
      </c>
      <c r="I356" s="21"/>
      <c r="L356" s="11"/>
      <c r="M356" s="24" t="s">
        <v>158</v>
      </c>
    </row>
    <row r="357" spans="1:13" ht="42.75" x14ac:dyDescent="0.2">
      <c r="A357" s="17">
        <v>356</v>
      </c>
      <c r="B357" s="18">
        <v>356</v>
      </c>
      <c r="C357" s="19" t="s">
        <v>508</v>
      </c>
      <c r="D357" s="11" t="s">
        <v>421</v>
      </c>
      <c r="E357" s="13">
        <v>23862803</v>
      </c>
      <c r="F357" s="13">
        <v>1</v>
      </c>
      <c r="G357" s="14">
        <f>24999887.5-630084.36-507000</f>
        <v>23862803.140000001</v>
      </c>
      <c r="H357" s="14">
        <f>24999887.5-630084.36-507000</f>
        <v>23862803.140000001</v>
      </c>
      <c r="I357" s="21">
        <v>62026002800075</v>
      </c>
      <c r="L357" s="11" t="s">
        <v>876</v>
      </c>
      <c r="M357" s="11" t="s">
        <v>159</v>
      </c>
    </row>
    <row r="358" spans="1:13" ht="42.75" x14ac:dyDescent="0.2">
      <c r="A358" s="17">
        <v>357</v>
      </c>
      <c r="B358" s="18">
        <v>357</v>
      </c>
      <c r="C358" s="19" t="s">
        <v>509</v>
      </c>
      <c r="D358" s="11" t="s">
        <v>75</v>
      </c>
      <c r="E358" s="13">
        <v>10</v>
      </c>
      <c r="F358" s="13">
        <v>6000</v>
      </c>
      <c r="G358" s="14">
        <v>60000</v>
      </c>
      <c r="H358" s="14">
        <v>60000</v>
      </c>
      <c r="I358" s="21"/>
      <c r="L358" s="11"/>
      <c r="M358" s="11" t="s">
        <v>158</v>
      </c>
    </row>
    <row r="359" spans="1:13" ht="42.75" x14ac:dyDescent="0.2">
      <c r="A359" s="17">
        <v>358</v>
      </c>
      <c r="B359" s="18">
        <v>358</v>
      </c>
      <c r="C359" s="19" t="s">
        <v>508</v>
      </c>
      <c r="D359" s="11" t="s">
        <v>421</v>
      </c>
      <c r="E359" s="13">
        <v>9999520.7599999998</v>
      </c>
      <c r="F359" s="13">
        <v>1</v>
      </c>
      <c r="G359" s="14">
        <v>9999520.7599999998</v>
      </c>
      <c r="H359" s="14">
        <v>9999520.7599999998</v>
      </c>
      <c r="I359" s="21"/>
      <c r="L359" s="11"/>
      <c r="M359" s="11" t="s">
        <v>158</v>
      </c>
    </row>
    <row r="360" spans="1:13" ht="99.75" x14ac:dyDescent="0.2">
      <c r="A360" s="17">
        <v>359</v>
      </c>
      <c r="B360" s="18">
        <v>359</v>
      </c>
      <c r="C360" s="19" t="s">
        <v>510</v>
      </c>
      <c r="D360" s="11" t="s">
        <v>27</v>
      </c>
      <c r="E360" s="13">
        <v>3</v>
      </c>
      <c r="F360" s="13">
        <v>30746.54</v>
      </c>
      <c r="G360" s="14">
        <v>92239.62</v>
      </c>
      <c r="H360" s="14">
        <v>92239.62</v>
      </c>
      <c r="I360" s="21"/>
      <c r="L360" s="12"/>
      <c r="M360" s="11" t="s">
        <v>158</v>
      </c>
    </row>
    <row r="361" spans="1:13" ht="99.75" x14ac:dyDescent="0.2">
      <c r="A361" s="17">
        <v>360</v>
      </c>
      <c r="B361" s="18">
        <v>360</v>
      </c>
      <c r="C361" s="19" t="s">
        <v>510</v>
      </c>
      <c r="D361" s="11" t="s">
        <v>27</v>
      </c>
      <c r="E361" s="13">
        <v>3</v>
      </c>
      <c r="F361" s="13">
        <v>30746.54</v>
      </c>
      <c r="G361" s="14">
        <v>92239.62</v>
      </c>
      <c r="H361" s="14">
        <v>92239.62</v>
      </c>
      <c r="I361" s="21"/>
      <c r="L361" s="11"/>
      <c r="M361" s="11" t="s">
        <v>158</v>
      </c>
    </row>
    <row r="362" spans="1:13" ht="42.75" x14ac:dyDescent="0.2">
      <c r="A362" s="17">
        <v>361</v>
      </c>
      <c r="B362" s="18">
        <v>361</v>
      </c>
      <c r="C362" s="19" t="s">
        <v>169</v>
      </c>
      <c r="D362" s="11" t="s">
        <v>245</v>
      </c>
      <c r="E362" s="13">
        <v>1</v>
      </c>
      <c r="F362" s="13">
        <v>40518.5</v>
      </c>
      <c r="G362" s="14">
        <v>40518.5</v>
      </c>
      <c r="H362" s="14">
        <v>40518.5</v>
      </c>
      <c r="I362" s="21"/>
      <c r="L362" s="11"/>
      <c r="M362" s="11" t="s">
        <v>158</v>
      </c>
    </row>
    <row r="363" spans="1:13" ht="42.75" x14ac:dyDescent="0.2">
      <c r="A363" s="17">
        <v>362</v>
      </c>
      <c r="B363" s="18">
        <v>362</v>
      </c>
      <c r="C363" s="19" t="s">
        <v>511</v>
      </c>
      <c r="D363" s="11" t="s">
        <v>245</v>
      </c>
      <c r="E363" s="13">
        <v>1000</v>
      </c>
      <c r="F363" s="13">
        <v>300</v>
      </c>
      <c r="G363" s="14">
        <v>300000</v>
      </c>
      <c r="H363" s="14">
        <v>300000</v>
      </c>
      <c r="I363" s="21"/>
      <c r="L363" s="12"/>
      <c r="M363" s="11" t="s">
        <v>158</v>
      </c>
    </row>
    <row r="364" spans="1:13" ht="71.25" x14ac:dyDescent="0.2">
      <c r="A364" s="17">
        <v>363</v>
      </c>
      <c r="B364" s="18">
        <v>363</v>
      </c>
      <c r="C364" s="19" t="s">
        <v>512</v>
      </c>
      <c r="D364" s="11" t="s">
        <v>31</v>
      </c>
      <c r="E364" s="13">
        <v>100</v>
      </c>
      <c r="F364" s="13">
        <v>7954.9</v>
      </c>
      <c r="G364" s="14">
        <v>795490</v>
      </c>
      <c r="H364" s="14">
        <v>795490</v>
      </c>
      <c r="I364" s="21"/>
      <c r="L364" s="11"/>
      <c r="M364" s="11" t="s">
        <v>158</v>
      </c>
    </row>
    <row r="365" spans="1:13" ht="42.75" x14ac:dyDescent="0.2">
      <c r="A365" s="17">
        <v>364</v>
      </c>
      <c r="B365" s="18">
        <v>364</v>
      </c>
      <c r="C365" s="19" t="s">
        <v>78</v>
      </c>
      <c r="D365" s="11" t="s">
        <v>244</v>
      </c>
      <c r="E365" s="13">
        <v>6</v>
      </c>
      <c r="F365" s="13">
        <v>1873</v>
      </c>
      <c r="G365" s="14">
        <v>11238</v>
      </c>
      <c r="H365" s="14">
        <v>11238</v>
      </c>
      <c r="I365" s="21"/>
      <c r="L365" s="24"/>
      <c r="M365" s="11" t="s">
        <v>158</v>
      </c>
    </row>
    <row r="366" spans="1:13" ht="42.75" x14ac:dyDescent="0.2">
      <c r="A366" s="17">
        <v>365</v>
      </c>
      <c r="B366" s="18">
        <v>365</v>
      </c>
      <c r="C366" s="19" t="s">
        <v>77</v>
      </c>
      <c r="D366" s="11" t="s">
        <v>244</v>
      </c>
      <c r="E366" s="13">
        <v>4</v>
      </c>
      <c r="F366" s="13">
        <v>21498.25</v>
      </c>
      <c r="G366" s="14">
        <v>85993</v>
      </c>
      <c r="H366" s="14">
        <v>85993</v>
      </c>
      <c r="I366" s="21">
        <v>62026002800075</v>
      </c>
      <c r="L366" s="11" t="s">
        <v>876</v>
      </c>
      <c r="M366" s="11" t="s">
        <v>159</v>
      </c>
    </row>
    <row r="367" spans="1:13" ht="42.75" x14ac:dyDescent="0.2">
      <c r="A367" s="17">
        <v>366</v>
      </c>
      <c r="B367" s="18">
        <v>366</v>
      </c>
      <c r="C367" s="19" t="s">
        <v>513</v>
      </c>
      <c r="D367" s="11" t="s">
        <v>244</v>
      </c>
      <c r="E367" s="13">
        <v>10</v>
      </c>
      <c r="F367" s="13">
        <v>15309.24</v>
      </c>
      <c r="G367" s="14">
        <v>153092.4</v>
      </c>
      <c r="H367" s="14">
        <v>153092.4</v>
      </c>
      <c r="I367" s="21"/>
      <c r="L367" s="24"/>
      <c r="M367" s="11" t="s">
        <v>158</v>
      </c>
    </row>
    <row r="368" spans="1:13" ht="42.75" x14ac:dyDescent="0.2">
      <c r="A368" s="17">
        <v>367</v>
      </c>
      <c r="B368" s="18">
        <v>367</v>
      </c>
      <c r="C368" s="19" t="s">
        <v>79</v>
      </c>
      <c r="D368" s="11" t="s">
        <v>244</v>
      </c>
      <c r="E368" s="13">
        <v>20</v>
      </c>
      <c r="F368" s="13">
        <v>4646.7299999999996</v>
      </c>
      <c r="G368" s="14">
        <v>92934.6</v>
      </c>
      <c r="H368" s="14">
        <v>92934.6</v>
      </c>
      <c r="I368" s="21"/>
      <c r="L368" s="24"/>
      <c r="M368" s="11" t="s">
        <v>158</v>
      </c>
    </row>
    <row r="369" spans="1:13" ht="42.75" x14ac:dyDescent="0.2">
      <c r="A369" s="17">
        <v>368</v>
      </c>
      <c r="B369" s="18">
        <v>368</v>
      </c>
      <c r="C369" s="19" t="s">
        <v>514</v>
      </c>
      <c r="D369" s="11" t="s">
        <v>244</v>
      </c>
      <c r="E369" s="13">
        <v>60</v>
      </c>
      <c r="F369" s="13">
        <v>5514.1</v>
      </c>
      <c r="G369" s="14">
        <v>330846</v>
      </c>
      <c r="H369" s="14">
        <v>330846</v>
      </c>
      <c r="I369" s="21"/>
      <c r="L369" s="24"/>
      <c r="M369" s="11" t="s">
        <v>158</v>
      </c>
    </row>
    <row r="370" spans="1:13" ht="28.5" x14ac:dyDescent="0.2">
      <c r="A370" s="17">
        <v>369</v>
      </c>
      <c r="B370" s="18">
        <v>369</v>
      </c>
      <c r="C370" s="19" t="s">
        <v>93</v>
      </c>
      <c r="D370" s="11" t="s">
        <v>39</v>
      </c>
      <c r="E370" s="13">
        <v>15</v>
      </c>
      <c r="F370" s="13">
        <v>6631.66</v>
      </c>
      <c r="G370" s="14">
        <v>99474.9</v>
      </c>
      <c r="H370" s="14">
        <v>99474.9</v>
      </c>
      <c r="I370" s="21"/>
      <c r="L370" s="11"/>
      <c r="M370" s="12" t="s">
        <v>159</v>
      </c>
    </row>
    <row r="371" spans="1:13" ht="42.75" x14ac:dyDescent="0.2">
      <c r="A371" s="17">
        <v>370</v>
      </c>
      <c r="B371" s="18">
        <v>370</v>
      </c>
      <c r="C371" s="19" t="s">
        <v>82</v>
      </c>
      <c r="D371" s="11" t="s">
        <v>39</v>
      </c>
      <c r="E371" s="13">
        <v>6</v>
      </c>
      <c r="F371" s="13">
        <v>5228.13</v>
      </c>
      <c r="G371" s="14">
        <v>31368.78</v>
      </c>
      <c r="H371" s="14">
        <v>31368.78</v>
      </c>
      <c r="I371" s="21"/>
      <c r="L371" s="11"/>
      <c r="M371" s="12" t="s">
        <v>159</v>
      </c>
    </row>
    <row r="372" spans="1:13" ht="28.5" x14ac:dyDescent="0.2">
      <c r="A372" s="17">
        <v>371</v>
      </c>
      <c r="B372" s="18">
        <v>371</v>
      </c>
      <c r="C372" s="19" t="s">
        <v>515</v>
      </c>
      <c r="D372" s="11" t="s">
        <v>39</v>
      </c>
      <c r="E372" s="13">
        <v>3</v>
      </c>
      <c r="F372" s="13">
        <v>3357.26</v>
      </c>
      <c r="G372" s="14">
        <v>10071.780000000001</v>
      </c>
      <c r="H372" s="14">
        <v>10071.780000000001</v>
      </c>
      <c r="I372" s="21"/>
      <c r="L372" s="11"/>
      <c r="M372" s="12" t="s">
        <v>159</v>
      </c>
    </row>
    <row r="373" spans="1:13" ht="28.5" x14ac:dyDescent="0.2">
      <c r="A373" s="17">
        <v>372</v>
      </c>
      <c r="B373" s="18">
        <v>372</v>
      </c>
      <c r="C373" s="19" t="s">
        <v>81</v>
      </c>
      <c r="D373" s="11" t="s">
        <v>39</v>
      </c>
      <c r="E373" s="13">
        <v>5</v>
      </c>
      <c r="F373" s="13">
        <v>3500</v>
      </c>
      <c r="G373" s="14">
        <v>17500</v>
      </c>
      <c r="H373" s="14">
        <v>17500</v>
      </c>
      <c r="I373" s="21"/>
      <c r="L373" s="11"/>
      <c r="M373" s="12" t="s">
        <v>159</v>
      </c>
    </row>
    <row r="374" spans="1:13" ht="28.5" x14ac:dyDescent="0.2">
      <c r="A374" s="17">
        <v>373</v>
      </c>
      <c r="B374" s="18">
        <v>373</v>
      </c>
      <c r="C374" s="19" t="s">
        <v>516</v>
      </c>
      <c r="D374" s="11" t="s">
        <v>39</v>
      </c>
      <c r="E374" s="13">
        <v>5</v>
      </c>
      <c r="F374" s="13">
        <v>35613</v>
      </c>
      <c r="G374" s="14">
        <v>178065</v>
      </c>
      <c r="H374" s="14">
        <v>178065</v>
      </c>
      <c r="I374" s="21"/>
      <c r="L374" s="11"/>
      <c r="M374" s="12" t="s">
        <v>159</v>
      </c>
    </row>
    <row r="375" spans="1:13" ht="28.5" x14ac:dyDescent="0.2">
      <c r="A375" s="17">
        <v>374</v>
      </c>
      <c r="B375" s="18">
        <v>374</v>
      </c>
      <c r="C375" s="19" t="s">
        <v>517</v>
      </c>
      <c r="D375" s="11" t="s">
        <v>39</v>
      </c>
      <c r="E375" s="13">
        <v>5</v>
      </c>
      <c r="F375" s="13">
        <v>847</v>
      </c>
      <c r="G375" s="14">
        <v>4235</v>
      </c>
      <c r="H375" s="14">
        <v>4235</v>
      </c>
      <c r="I375" s="21"/>
      <c r="L375" s="11"/>
      <c r="M375" s="12" t="s">
        <v>159</v>
      </c>
    </row>
    <row r="376" spans="1:13" ht="28.5" x14ac:dyDescent="0.2">
      <c r="A376" s="17">
        <v>375</v>
      </c>
      <c r="B376" s="18">
        <v>375</v>
      </c>
      <c r="C376" s="19" t="s">
        <v>518</v>
      </c>
      <c r="D376" s="11" t="s">
        <v>39</v>
      </c>
      <c r="E376" s="13">
        <v>1</v>
      </c>
      <c r="F376" s="13">
        <v>31643.25</v>
      </c>
      <c r="G376" s="14">
        <v>31643.25</v>
      </c>
      <c r="H376" s="14">
        <v>31643.25</v>
      </c>
      <c r="I376" s="21"/>
      <c r="L376" s="11"/>
      <c r="M376" s="12" t="s">
        <v>159</v>
      </c>
    </row>
    <row r="377" spans="1:13" ht="28.5" x14ac:dyDescent="0.2">
      <c r="A377" s="17">
        <v>376</v>
      </c>
      <c r="B377" s="18">
        <v>376</v>
      </c>
      <c r="C377" s="19" t="s">
        <v>171</v>
      </c>
      <c r="D377" s="11" t="s">
        <v>39</v>
      </c>
      <c r="E377" s="13">
        <v>10</v>
      </c>
      <c r="F377" s="13">
        <v>2060.06</v>
      </c>
      <c r="G377" s="14">
        <v>20600.599999999999</v>
      </c>
      <c r="H377" s="14">
        <v>20600.599999999999</v>
      </c>
      <c r="I377" s="21"/>
      <c r="L377" s="11"/>
      <c r="M377" s="12" t="s">
        <v>159</v>
      </c>
    </row>
    <row r="378" spans="1:13" ht="28.5" x14ac:dyDescent="0.2">
      <c r="A378" s="17">
        <v>377</v>
      </c>
      <c r="B378" s="18">
        <v>377</v>
      </c>
      <c r="C378" s="19" t="s">
        <v>170</v>
      </c>
      <c r="D378" s="11" t="s">
        <v>39</v>
      </c>
      <c r="E378" s="13">
        <v>1</v>
      </c>
      <c r="F378" s="13">
        <v>14588.85</v>
      </c>
      <c r="G378" s="14">
        <v>14588.85</v>
      </c>
      <c r="H378" s="14">
        <v>14588.85</v>
      </c>
      <c r="I378" s="21"/>
      <c r="L378" s="11"/>
      <c r="M378" s="12" t="s">
        <v>159</v>
      </c>
    </row>
    <row r="379" spans="1:13" ht="28.5" x14ac:dyDescent="0.2">
      <c r="A379" s="17">
        <v>378</v>
      </c>
      <c r="B379" s="18">
        <v>378</v>
      </c>
      <c r="C379" s="19" t="s">
        <v>519</v>
      </c>
      <c r="D379" s="11" t="s">
        <v>39</v>
      </c>
      <c r="E379" s="13">
        <v>1</v>
      </c>
      <c r="F379" s="13">
        <v>3188</v>
      </c>
      <c r="G379" s="14">
        <v>3188</v>
      </c>
      <c r="H379" s="14">
        <v>3188</v>
      </c>
      <c r="I379" s="21"/>
      <c r="L379" s="11"/>
      <c r="M379" s="12" t="s">
        <v>159</v>
      </c>
    </row>
    <row r="380" spans="1:13" ht="28.5" x14ac:dyDescent="0.2">
      <c r="A380" s="17">
        <v>379</v>
      </c>
      <c r="B380" s="18">
        <v>379</v>
      </c>
      <c r="C380" s="19" t="s">
        <v>87</v>
      </c>
      <c r="D380" s="11" t="s">
        <v>39</v>
      </c>
      <c r="E380" s="13">
        <v>3</v>
      </c>
      <c r="F380" s="13">
        <v>1450.09</v>
      </c>
      <c r="G380" s="14">
        <v>4350.2700000000004</v>
      </c>
      <c r="H380" s="14">
        <v>4350.2700000000004</v>
      </c>
      <c r="I380" s="21"/>
      <c r="L380" s="11"/>
      <c r="M380" s="12" t="s">
        <v>159</v>
      </c>
    </row>
    <row r="381" spans="1:13" ht="28.5" x14ac:dyDescent="0.2">
      <c r="A381" s="17">
        <v>380</v>
      </c>
      <c r="B381" s="18">
        <v>380</v>
      </c>
      <c r="C381" s="19" t="s">
        <v>91</v>
      </c>
      <c r="D381" s="11" t="s">
        <v>39</v>
      </c>
      <c r="E381" s="13">
        <v>6</v>
      </c>
      <c r="F381" s="13">
        <v>4996.2299999999996</v>
      </c>
      <c r="G381" s="14">
        <v>29977.38</v>
      </c>
      <c r="H381" s="14">
        <v>29977.38</v>
      </c>
      <c r="I381" s="21"/>
      <c r="L381" s="11"/>
      <c r="M381" s="12" t="s">
        <v>159</v>
      </c>
    </row>
    <row r="382" spans="1:13" ht="28.5" x14ac:dyDescent="0.2">
      <c r="A382" s="17">
        <v>381</v>
      </c>
      <c r="B382" s="18">
        <v>381</v>
      </c>
      <c r="C382" s="19" t="s">
        <v>83</v>
      </c>
      <c r="D382" s="11" t="s">
        <v>39</v>
      </c>
      <c r="E382" s="13">
        <v>1</v>
      </c>
      <c r="F382" s="13">
        <v>46000</v>
      </c>
      <c r="G382" s="14">
        <v>46000</v>
      </c>
      <c r="H382" s="14">
        <v>46000</v>
      </c>
      <c r="I382" s="21"/>
      <c r="L382" s="11"/>
      <c r="M382" s="12" t="s">
        <v>159</v>
      </c>
    </row>
    <row r="383" spans="1:13" ht="28.5" x14ac:dyDescent="0.2">
      <c r="A383" s="17">
        <v>382</v>
      </c>
      <c r="B383" s="18">
        <v>382</v>
      </c>
      <c r="C383" s="19" t="s">
        <v>520</v>
      </c>
      <c r="D383" s="11" t="s">
        <v>39</v>
      </c>
      <c r="E383" s="13">
        <v>4</v>
      </c>
      <c r="F383" s="13">
        <v>2272.7199999999998</v>
      </c>
      <c r="G383" s="14">
        <v>9090.8799999999992</v>
      </c>
      <c r="H383" s="14">
        <v>9090.8799999999992</v>
      </c>
      <c r="I383" s="21"/>
      <c r="L383" s="11"/>
      <c r="M383" s="12" t="s">
        <v>159</v>
      </c>
    </row>
    <row r="384" spans="1:13" ht="28.5" x14ac:dyDescent="0.2">
      <c r="A384" s="31">
        <v>383</v>
      </c>
      <c r="B384" s="18">
        <v>383</v>
      </c>
      <c r="C384" s="32" t="s">
        <v>91</v>
      </c>
      <c r="D384" s="30" t="s">
        <v>39</v>
      </c>
      <c r="E384" s="33">
        <v>50</v>
      </c>
      <c r="F384" s="33">
        <v>4996.2299999999996</v>
      </c>
      <c r="G384" s="34">
        <v>249811.5</v>
      </c>
      <c r="H384" s="34">
        <v>0</v>
      </c>
      <c r="I384" s="30" t="s">
        <v>263</v>
      </c>
      <c r="J384" s="35"/>
      <c r="K384" s="35"/>
      <c r="L384" s="30" t="s">
        <v>263</v>
      </c>
      <c r="M384" s="30" t="s">
        <v>278</v>
      </c>
    </row>
    <row r="385" spans="1:13" ht="28.5" x14ac:dyDescent="0.2">
      <c r="A385" s="31">
        <v>384</v>
      </c>
      <c r="B385" s="18">
        <v>384</v>
      </c>
      <c r="C385" s="32" t="s">
        <v>521</v>
      </c>
      <c r="D385" s="30" t="s">
        <v>39</v>
      </c>
      <c r="E385" s="33">
        <v>3</v>
      </c>
      <c r="F385" s="33">
        <v>5806.42</v>
      </c>
      <c r="G385" s="34">
        <v>17419.259999999998</v>
      </c>
      <c r="H385" s="34">
        <v>17419.259999999998</v>
      </c>
      <c r="I385" s="37"/>
      <c r="J385" s="35"/>
      <c r="K385" s="35"/>
      <c r="L385" s="30"/>
      <c r="M385" s="38" t="s">
        <v>159</v>
      </c>
    </row>
    <row r="386" spans="1:13" ht="28.5" x14ac:dyDescent="0.2">
      <c r="A386" s="31">
        <v>385</v>
      </c>
      <c r="B386" s="18">
        <v>385</v>
      </c>
      <c r="C386" s="32" t="s">
        <v>522</v>
      </c>
      <c r="D386" s="30" t="s">
        <v>39</v>
      </c>
      <c r="E386" s="33">
        <v>10</v>
      </c>
      <c r="F386" s="33">
        <v>16238</v>
      </c>
      <c r="G386" s="34">
        <v>162380</v>
      </c>
      <c r="H386" s="34">
        <v>0</v>
      </c>
      <c r="I386" s="30" t="s">
        <v>263</v>
      </c>
      <c r="J386" s="35"/>
      <c r="K386" s="35"/>
      <c r="L386" s="30" t="s">
        <v>263</v>
      </c>
      <c r="M386" s="30" t="s">
        <v>278</v>
      </c>
    </row>
    <row r="387" spans="1:13" ht="28.5" x14ac:dyDescent="0.2">
      <c r="A387" s="31">
        <v>386</v>
      </c>
      <c r="B387" s="18">
        <v>386</v>
      </c>
      <c r="C387" s="32" t="s">
        <v>523</v>
      </c>
      <c r="D387" s="30" t="s">
        <v>39</v>
      </c>
      <c r="E387" s="33">
        <v>5</v>
      </c>
      <c r="F387" s="33">
        <v>4607.05</v>
      </c>
      <c r="G387" s="34">
        <v>23035.25</v>
      </c>
      <c r="H387" s="34">
        <v>0</v>
      </c>
      <c r="I387" s="30" t="s">
        <v>263</v>
      </c>
      <c r="J387" s="35"/>
      <c r="K387" s="35"/>
      <c r="L387" s="30" t="s">
        <v>263</v>
      </c>
      <c r="M387" s="30" t="s">
        <v>278</v>
      </c>
    </row>
    <row r="388" spans="1:13" ht="28.5" x14ac:dyDescent="0.2">
      <c r="A388" s="17">
        <v>387</v>
      </c>
      <c r="B388" s="18">
        <v>387</v>
      </c>
      <c r="C388" s="19" t="s">
        <v>524</v>
      </c>
      <c r="D388" s="11" t="s">
        <v>39</v>
      </c>
      <c r="E388" s="13">
        <v>1</v>
      </c>
      <c r="F388" s="13">
        <v>46000</v>
      </c>
      <c r="G388" s="14">
        <v>46000</v>
      </c>
      <c r="H388" s="14">
        <v>46000</v>
      </c>
      <c r="I388" s="21"/>
      <c r="L388" s="11"/>
      <c r="M388" s="12" t="s">
        <v>159</v>
      </c>
    </row>
    <row r="389" spans="1:13" ht="28.5" x14ac:dyDescent="0.2">
      <c r="A389" s="17">
        <v>388</v>
      </c>
      <c r="B389" s="18">
        <v>388</v>
      </c>
      <c r="C389" s="19" t="s">
        <v>525</v>
      </c>
      <c r="D389" s="11" t="s">
        <v>39</v>
      </c>
      <c r="E389" s="13">
        <v>10</v>
      </c>
      <c r="F389" s="13">
        <v>2447</v>
      </c>
      <c r="G389" s="14">
        <v>24470</v>
      </c>
      <c r="H389" s="14">
        <v>24470</v>
      </c>
      <c r="I389" s="21"/>
      <c r="L389" s="11"/>
      <c r="M389" s="12" t="s">
        <v>159</v>
      </c>
    </row>
    <row r="390" spans="1:13" ht="42.75" x14ac:dyDescent="0.2">
      <c r="A390" s="17">
        <v>389</v>
      </c>
      <c r="B390" s="18">
        <v>389</v>
      </c>
      <c r="C390" s="19" t="s">
        <v>526</v>
      </c>
      <c r="D390" s="11" t="s">
        <v>39</v>
      </c>
      <c r="E390" s="13">
        <v>1</v>
      </c>
      <c r="F390" s="13">
        <v>59200.17</v>
      </c>
      <c r="G390" s="14">
        <v>59200.17</v>
      </c>
      <c r="H390" s="14">
        <v>59200.17</v>
      </c>
      <c r="I390" s="21"/>
      <c r="L390" s="11"/>
      <c r="M390" s="12" t="s">
        <v>159</v>
      </c>
    </row>
    <row r="391" spans="1:13" ht="28.5" x14ac:dyDescent="0.2">
      <c r="A391" s="17">
        <v>390</v>
      </c>
      <c r="B391" s="18">
        <v>390</v>
      </c>
      <c r="C391" s="19" t="s">
        <v>87</v>
      </c>
      <c r="D391" s="11" t="s">
        <v>39</v>
      </c>
      <c r="E391" s="13">
        <v>16</v>
      </c>
      <c r="F391" s="13">
        <v>1450.09</v>
      </c>
      <c r="G391" s="14">
        <v>23201.439999999999</v>
      </c>
      <c r="H391" s="14">
        <v>23201.439999999999</v>
      </c>
      <c r="I391" s="21"/>
      <c r="L391" s="11"/>
      <c r="M391" s="12" t="s">
        <v>159</v>
      </c>
    </row>
    <row r="392" spans="1:13" ht="28.5" x14ac:dyDescent="0.2">
      <c r="A392" s="17">
        <v>391</v>
      </c>
      <c r="B392" s="18">
        <v>391</v>
      </c>
      <c r="C392" s="19" t="s">
        <v>527</v>
      </c>
      <c r="D392" s="11" t="s">
        <v>39</v>
      </c>
      <c r="E392" s="13">
        <v>12</v>
      </c>
      <c r="F392" s="13">
        <v>5334.9</v>
      </c>
      <c r="G392" s="14">
        <v>64018.8</v>
      </c>
      <c r="H392" s="14">
        <v>64018.8</v>
      </c>
      <c r="I392" s="21"/>
      <c r="L392" s="11"/>
      <c r="M392" s="12" t="s">
        <v>159</v>
      </c>
    </row>
    <row r="393" spans="1:13" ht="28.5" x14ac:dyDescent="0.2">
      <c r="A393" s="17">
        <v>392</v>
      </c>
      <c r="B393" s="18">
        <v>392</v>
      </c>
      <c r="C393" s="19" t="s">
        <v>89</v>
      </c>
      <c r="D393" s="11" t="s">
        <v>39</v>
      </c>
      <c r="E393" s="13">
        <v>5</v>
      </c>
      <c r="F393" s="13">
        <v>5762.5</v>
      </c>
      <c r="G393" s="14">
        <v>28812.5</v>
      </c>
      <c r="H393" s="14">
        <v>28812.5</v>
      </c>
      <c r="I393" s="21"/>
      <c r="L393" s="11"/>
      <c r="M393" s="12" t="s">
        <v>159</v>
      </c>
    </row>
    <row r="394" spans="1:13" ht="28.5" x14ac:dyDescent="0.2">
      <c r="A394" s="17">
        <v>393</v>
      </c>
      <c r="B394" s="18">
        <v>393</v>
      </c>
      <c r="C394" s="19" t="s">
        <v>528</v>
      </c>
      <c r="D394" s="11" t="s">
        <v>39</v>
      </c>
      <c r="E394" s="13">
        <v>6</v>
      </c>
      <c r="F394" s="13">
        <v>24381.279999999999</v>
      </c>
      <c r="G394" s="14">
        <v>146287.67999999999</v>
      </c>
      <c r="H394" s="14">
        <v>146287.67999999999</v>
      </c>
      <c r="I394" s="21"/>
      <c r="L394" s="11"/>
      <c r="M394" s="12" t="s">
        <v>159</v>
      </c>
    </row>
    <row r="395" spans="1:13" ht="57" x14ac:dyDescent="0.2">
      <c r="A395" s="17">
        <v>394</v>
      </c>
      <c r="B395" s="18">
        <v>394</v>
      </c>
      <c r="C395" s="19" t="s">
        <v>529</v>
      </c>
      <c r="D395" s="11" t="s">
        <v>39</v>
      </c>
      <c r="E395" s="13">
        <v>50</v>
      </c>
      <c r="F395" s="13">
        <v>3785.49</v>
      </c>
      <c r="G395" s="14">
        <v>189274.5</v>
      </c>
      <c r="H395" s="14">
        <v>189274.5</v>
      </c>
      <c r="I395" s="21"/>
      <c r="L395" s="11"/>
      <c r="M395" s="12" t="s">
        <v>159</v>
      </c>
    </row>
    <row r="396" spans="1:13" ht="28.5" x14ac:dyDescent="0.2">
      <c r="A396" s="31">
        <v>395</v>
      </c>
      <c r="B396" s="18">
        <v>395</v>
      </c>
      <c r="C396" s="32" t="s">
        <v>521</v>
      </c>
      <c r="D396" s="30" t="s">
        <v>39</v>
      </c>
      <c r="E396" s="33">
        <v>5</v>
      </c>
      <c r="F396" s="33">
        <v>5806.42</v>
      </c>
      <c r="G396" s="34">
        <v>29032.1</v>
      </c>
      <c r="H396" s="34">
        <v>0</v>
      </c>
      <c r="I396" s="30" t="s">
        <v>263</v>
      </c>
      <c r="J396" s="35"/>
      <c r="K396" s="35"/>
      <c r="L396" s="30" t="s">
        <v>263</v>
      </c>
      <c r="M396" s="30" t="s">
        <v>278</v>
      </c>
    </row>
    <row r="397" spans="1:13" ht="42.75" x14ac:dyDescent="0.2">
      <c r="A397" s="17">
        <v>396</v>
      </c>
      <c r="B397" s="18">
        <v>396</v>
      </c>
      <c r="C397" s="19" t="s">
        <v>530</v>
      </c>
      <c r="D397" s="11" t="s">
        <v>39</v>
      </c>
      <c r="E397" s="13">
        <v>1</v>
      </c>
      <c r="F397" s="13">
        <v>13757.38</v>
      </c>
      <c r="G397" s="14">
        <v>13757.38</v>
      </c>
      <c r="H397" s="14">
        <v>13757.38</v>
      </c>
      <c r="I397" s="21"/>
      <c r="L397" s="24"/>
      <c r="M397" s="12" t="s">
        <v>159</v>
      </c>
    </row>
    <row r="398" spans="1:13" ht="57" x14ac:dyDescent="0.2">
      <c r="A398" s="17">
        <v>397</v>
      </c>
      <c r="B398" s="18">
        <v>397</v>
      </c>
      <c r="C398" s="19" t="s">
        <v>531</v>
      </c>
      <c r="D398" s="11" t="s">
        <v>39</v>
      </c>
      <c r="E398" s="13">
        <v>55</v>
      </c>
      <c r="F398" s="13">
        <v>3814</v>
      </c>
      <c r="G398" s="14">
        <v>209770</v>
      </c>
      <c r="H398" s="14">
        <v>209770</v>
      </c>
      <c r="I398" s="21"/>
      <c r="L398" s="11"/>
      <c r="M398" s="12" t="s">
        <v>159</v>
      </c>
    </row>
    <row r="399" spans="1:13" ht="28.5" x14ac:dyDescent="0.2">
      <c r="A399" s="17">
        <v>398</v>
      </c>
      <c r="B399" s="18">
        <v>398</v>
      </c>
      <c r="C399" s="19" t="s">
        <v>532</v>
      </c>
      <c r="D399" s="11" t="s">
        <v>39</v>
      </c>
      <c r="E399" s="13">
        <v>6</v>
      </c>
      <c r="F399" s="13">
        <v>7350</v>
      </c>
      <c r="G399" s="14">
        <v>44100</v>
      </c>
      <c r="H399" s="14">
        <v>44100</v>
      </c>
      <c r="I399" s="21"/>
      <c r="L399" s="24"/>
      <c r="M399" s="12" t="s">
        <v>159</v>
      </c>
    </row>
    <row r="400" spans="1:13" ht="28.5" x14ac:dyDescent="0.2">
      <c r="A400" s="17">
        <v>399</v>
      </c>
      <c r="B400" s="18">
        <v>399</v>
      </c>
      <c r="C400" s="19" t="s">
        <v>94</v>
      </c>
      <c r="D400" s="11" t="s">
        <v>39</v>
      </c>
      <c r="E400" s="13">
        <v>12</v>
      </c>
      <c r="F400" s="13">
        <v>3083.93</v>
      </c>
      <c r="G400" s="14">
        <v>37007.160000000003</v>
      </c>
      <c r="H400" s="14">
        <v>37007.160000000003</v>
      </c>
      <c r="I400" s="21"/>
      <c r="L400" s="24"/>
      <c r="M400" s="12" t="s">
        <v>159</v>
      </c>
    </row>
    <row r="401" spans="1:13" ht="28.5" x14ac:dyDescent="0.2">
      <c r="A401" s="17">
        <v>400</v>
      </c>
      <c r="B401" s="18">
        <v>400</v>
      </c>
      <c r="C401" s="19" t="s">
        <v>97</v>
      </c>
      <c r="D401" s="11" t="s">
        <v>39</v>
      </c>
      <c r="E401" s="13">
        <v>2</v>
      </c>
      <c r="F401" s="13">
        <v>58344</v>
      </c>
      <c r="G401" s="14">
        <v>116688</v>
      </c>
      <c r="H401" s="14">
        <v>116688</v>
      </c>
      <c r="I401" s="21"/>
      <c r="L401" s="24"/>
      <c r="M401" s="12" t="s">
        <v>159</v>
      </c>
    </row>
    <row r="402" spans="1:13" ht="42.75" x14ac:dyDescent="0.2">
      <c r="A402" s="17">
        <v>401</v>
      </c>
      <c r="B402" s="18">
        <v>401</v>
      </c>
      <c r="C402" s="19" t="s">
        <v>96</v>
      </c>
      <c r="D402" s="11" t="s">
        <v>39</v>
      </c>
      <c r="E402" s="13">
        <v>20</v>
      </c>
      <c r="F402" s="13">
        <v>8436.67</v>
      </c>
      <c r="G402" s="14">
        <v>168733.4</v>
      </c>
      <c r="H402" s="14">
        <v>168733.4</v>
      </c>
      <c r="I402" s="21"/>
      <c r="L402" s="24"/>
      <c r="M402" s="12" t="s">
        <v>159</v>
      </c>
    </row>
    <row r="403" spans="1:13" ht="28.5" x14ac:dyDescent="0.2">
      <c r="A403" s="17">
        <v>402</v>
      </c>
      <c r="B403" s="18">
        <v>402</v>
      </c>
      <c r="C403" s="19" t="s">
        <v>95</v>
      </c>
      <c r="D403" s="11" t="s">
        <v>39</v>
      </c>
      <c r="E403" s="13">
        <v>25</v>
      </c>
      <c r="F403" s="13">
        <v>1215</v>
      </c>
      <c r="G403" s="14">
        <v>30375</v>
      </c>
      <c r="H403" s="14">
        <v>30375</v>
      </c>
      <c r="I403" s="21"/>
      <c r="L403" s="24"/>
      <c r="M403" s="12" t="s">
        <v>159</v>
      </c>
    </row>
    <row r="404" spans="1:13" ht="28.5" x14ac:dyDescent="0.2">
      <c r="A404" s="17">
        <v>403</v>
      </c>
      <c r="B404" s="18">
        <v>403</v>
      </c>
      <c r="C404" s="19" t="s">
        <v>533</v>
      </c>
      <c r="D404" s="11" t="s">
        <v>39</v>
      </c>
      <c r="E404" s="13">
        <v>6</v>
      </c>
      <c r="F404" s="13">
        <v>16714.39</v>
      </c>
      <c r="G404" s="14">
        <v>100286.34</v>
      </c>
      <c r="H404" s="14">
        <v>100286.34</v>
      </c>
      <c r="I404" s="21"/>
      <c r="L404" s="24"/>
      <c r="M404" s="12" t="s">
        <v>159</v>
      </c>
    </row>
    <row r="405" spans="1:13" ht="28.5" x14ac:dyDescent="0.2">
      <c r="A405" s="17">
        <v>404</v>
      </c>
      <c r="B405" s="18">
        <v>404</v>
      </c>
      <c r="C405" s="19" t="s">
        <v>92</v>
      </c>
      <c r="D405" s="11" t="s">
        <v>39</v>
      </c>
      <c r="E405" s="13">
        <v>4</v>
      </c>
      <c r="F405" s="13">
        <v>15966.67</v>
      </c>
      <c r="G405" s="14">
        <v>63866.68</v>
      </c>
      <c r="H405" s="14">
        <v>63866.68</v>
      </c>
      <c r="I405" s="21"/>
      <c r="L405" s="24"/>
      <c r="M405" s="12" t="s">
        <v>159</v>
      </c>
    </row>
    <row r="406" spans="1:13" ht="28.5" x14ac:dyDescent="0.2">
      <c r="A406" s="17">
        <v>405</v>
      </c>
      <c r="B406" s="18">
        <v>405</v>
      </c>
      <c r="C406" s="19" t="s">
        <v>534</v>
      </c>
      <c r="D406" s="11" t="s">
        <v>39</v>
      </c>
      <c r="E406" s="13">
        <v>600</v>
      </c>
      <c r="F406" s="13">
        <v>297</v>
      </c>
      <c r="G406" s="14">
        <v>178200</v>
      </c>
      <c r="H406" s="14">
        <v>178200</v>
      </c>
      <c r="I406" s="21"/>
      <c r="L406" s="24"/>
      <c r="M406" s="12" t="s">
        <v>159</v>
      </c>
    </row>
    <row r="407" spans="1:13" ht="28.5" x14ac:dyDescent="0.2">
      <c r="A407" s="17">
        <v>406</v>
      </c>
      <c r="B407" s="18">
        <v>406</v>
      </c>
      <c r="C407" s="19" t="s">
        <v>89</v>
      </c>
      <c r="D407" s="11" t="s">
        <v>39</v>
      </c>
      <c r="E407" s="13">
        <v>30</v>
      </c>
      <c r="F407" s="13">
        <v>5762.5</v>
      </c>
      <c r="G407" s="14">
        <v>172875</v>
      </c>
      <c r="H407" s="14">
        <v>172875</v>
      </c>
      <c r="I407" s="21"/>
      <c r="L407" s="24"/>
      <c r="M407" s="12" t="s">
        <v>159</v>
      </c>
    </row>
    <row r="408" spans="1:13" ht="28.5" x14ac:dyDescent="0.2">
      <c r="A408" s="17">
        <v>407</v>
      </c>
      <c r="B408" s="18">
        <v>407</v>
      </c>
      <c r="C408" s="19" t="s">
        <v>523</v>
      </c>
      <c r="D408" s="11" t="s">
        <v>39</v>
      </c>
      <c r="E408" s="13">
        <v>30</v>
      </c>
      <c r="F408" s="13">
        <v>4607.05</v>
      </c>
      <c r="G408" s="14">
        <v>138211.5</v>
      </c>
      <c r="H408" s="14">
        <v>138211.5</v>
      </c>
      <c r="I408" s="21"/>
      <c r="L408" s="24"/>
      <c r="M408" s="12" t="s">
        <v>159</v>
      </c>
    </row>
    <row r="409" spans="1:13" ht="28.5" x14ac:dyDescent="0.2">
      <c r="A409" s="17">
        <v>408</v>
      </c>
      <c r="B409" s="18">
        <v>408</v>
      </c>
      <c r="C409" s="19" t="s">
        <v>85</v>
      </c>
      <c r="D409" s="11" t="s">
        <v>39</v>
      </c>
      <c r="E409" s="13">
        <v>4</v>
      </c>
      <c r="F409" s="13">
        <v>65418.35</v>
      </c>
      <c r="G409" s="14">
        <v>261673.4</v>
      </c>
      <c r="H409" s="14">
        <v>261673.4</v>
      </c>
      <c r="I409" s="21"/>
      <c r="L409" s="24"/>
      <c r="M409" s="12" t="s">
        <v>159</v>
      </c>
    </row>
    <row r="410" spans="1:13" ht="28.5" x14ac:dyDescent="0.2">
      <c r="A410" s="17">
        <v>409</v>
      </c>
      <c r="B410" s="18">
        <v>409</v>
      </c>
      <c r="C410" s="19" t="s">
        <v>84</v>
      </c>
      <c r="D410" s="11" t="s">
        <v>39</v>
      </c>
      <c r="E410" s="13">
        <v>15</v>
      </c>
      <c r="F410" s="13">
        <v>49949.599999999999</v>
      </c>
      <c r="G410" s="14">
        <v>749244</v>
      </c>
      <c r="H410" s="14">
        <v>749244</v>
      </c>
      <c r="I410" s="21"/>
      <c r="L410" s="24"/>
      <c r="M410" s="12" t="s">
        <v>159</v>
      </c>
    </row>
    <row r="411" spans="1:13" ht="42.75" x14ac:dyDescent="0.2">
      <c r="A411" s="17">
        <v>410</v>
      </c>
      <c r="B411" s="18">
        <v>410</v>
      </c>
      <c r="C411" s="19" t="s">
        <v>535</v>
      </c>
      <c r="D411" s="11" t="s">
        <v>39</v>
      </c>
      <c r="E411" s="13">
        <v>1</v>
      </c>
      <c r="F411" s="13">
        <v>14849.88</v>
      </c>
      <c r="G411" s="14">
        <v>14849.88</v>
      </c>
      <c r="H411" s="14">
        <v>14849.88</v>
      </c>
      <c r="I411" s="21"/>
      <c r="L411" s="24"/>
      <c r="M411" s="12" t="s">
        <v>159</v>
      </c>
    </row>
    <row r="412" spans="1:13" ht="42.75" x14ac:dyDescent="0.2">
      <c r="A412" s="17">
        <v>411</v>
      </c>
      <c r="B412" s="18">
        <v>411</v>
      </c>
      <c r="C412" s="19" t="s">
        <v>536</v>
      </c>
      <c r="D412" s="11" t="s">
        <v>39</v>
      </c>
      <c r="E412" s="13">
        <v>8</v>
      </c>
      <c r="F412" s="13">
        <v>7250</v>
      </c>
      <c r="G412" s="14">
        <v>58000</v>
      </c>
      <c r="H412" s="14">
        <v>58000</v>
      </c>
      <c r="I412" s="21"/>
      <c r="L412" s="11"/>
      <c r="M412" s="12" t="s">
        <v>159</v>
      </c>
    </row>
    <row r="413" spans="1:13" ht="28.5" x14ac:dyDescent="0.2">
      <c r="A413" s="17">
        <v>412</v>
      </c>
      <c r="B413" s="18">
        <v>412</v>
      </c>
      <c r="C413" s="19" t="s">
        <v>88</v>
      </c>
      <c r="D413" s="11" t="s">
        <v>39</v>
      </c>
      <c r="E413" s="13">
        <v>6</v>
      </c>
      <c r="F413" s="13">
        <v>19604.2</v>
      </c>
      <c r="G413" s="14">
        <v>117625.2</v>
      </c>
      <c r="H413" s="14">
        <v>117625.2</v>
      </c>
      <c r="I413" s="21"/>
      <c r="L413" s="11"/>
      <c r="M413" s="12" t="s">
        <v>159</v>
      </c>
    </row>
    <row r="414" spans="1:13" ht="28.5" x14ac:dyDescent="0.2">
      <c r="A414" s="17">
        <v>413</v>
      </c>
      <c r="B414" s="18">
        <v>413</v>
      </c>
      <c r="C414" s="19" t="s">
        <v>537</v>
      </c>
      <c r="D414" s="11" t="s">
        <v>39</v>
      </c>
      <c r="E414" s="13">
        <v>4</v>
      </c>
      <c r="F414" s="13">
        <v>16385</v>
      </c>
      <c r="G414" s="14">
        <v>65540</v>
      </c>
      <c r="H414" s="14">
        <v>65540</v>
      </c>
      <c r="I414" s="21"/>
      <c r="L414" s="11"/>
      <c r="M414" s="12" t="s">
        <v>159</v>
      </c>
    </row>
    <row r="415" spans="1:13" ht="28.5" x14ac:dyDescent="0.2">
      <c r="A415" s="17">
        <v>414</v>
      </c>
      <c r="B415" s="18">
        <v>414</v>
      </c>
      <c r="C415" s="19" t="s">
        <v>538</v>
      </c>
      <c r="D415" s="11" t="s">
        <v>39</v>
      </c>
      <c r="E415" s="13">
        <v>3</v>
      </c>
      <c r="F415" s="13">
        <v>43750</v>
      </c>
      <c r="G415" s="14">
        <v>131250</v>
      </c>
      <c r="H415" s="14">
        <v>131250</v>
      </c>
      <c r="I415" s="21"/>
      <c r="L415" s="11"/>
      <c r="M415" s="12" t="s">
        <v>159</v>
      </c>
    </row>
    <row r="416" spans="1:13" ht="28.5" x14ac:dyDescent="0.2">
      <c r="A416" s="17">
        <v>415</v>
      </c>
      <c r="B416" s="18">
        <v>415</v>
      </c>
      <c r="C416" s="19" t="s">
        <v>90</v>
      </c>
      <c r="D416" s="11" t="s">
        <v>39</v>
      </c>
      <c r="E416" s="13">
        <v>3</v>
      </c>
      <c r="F416" s="13">
        <v>37500</v>
      </c>
      <c r="G416" s="14">
        <v>112500</v>
      </c>
      <c r="H416" s="14">
        <v>112500</v>
      </c>
      <c r="I416" s="21"/>
      <c r="L416" s="11"/>
      <c r="M416" s="12" t="s">
        <v>159</v>
      </c>
    </row>
    <row r="417" spans="1:13" ht="28.5" x14ac:dyDescent="0.2">
      <c r="A417" s="17">
        <v>416</v>
      </c>
      <c r="B417" s="18">
        <v>416</v>
      </c>
      <c r="C417" s="19" t="s">
        <v>539</v>
      </c>
      <c r="D417" s="11" t="s">
        <v>39</v>
      </c>
      <c r="E417" s="13">
        <v>1800</v>
      </c>
      <c r="F417" s="13">
        <v>23.87</v>
      </c>
      <c r="G417" s="14">
        <v>42966</v>
      </c>
      <c r="H417" s="14">
        <v>42966</v>
      </c>
      <c r="I417" s="21"/>
      <c r="L417" s="11"/>
      <c r="M417" s="12" t="s">
        <v>159</v>
      </c>
    </row>
    <row r="418" spans="1:13" ht="28.5" x14ac:dyDescent="0.2">
      <c r="A418" s="17">
        <v>417</v>
      </c>
      <c r="B418" s="18">
        <v>417</v>
      </c>
      <c r="C418" s="19" t="s">
        <v>540</v>
      </c>
      <c r="D418" s="11" t="s">
        <v>39</v>
      </c>
      <c r="E418" s="13">
        <v>4</v>
      </c>
      <c r="F418" s="13">
        <v>23500</v>
      </c>
      <c r="G418" s="14">
        <v>94000</v>
      </c>
      <c r="H418" s="14">
        <v>94000</v>
      </c>
      <c r="I418" s="21"/>
      <c r="L418" s="11"/>
      <c r="M418" s="12" t="s">
        <v>159</v>
      </c>
    </row>
    <row r="419" spans="1:13" ht="42.75" x14ac:dyDescent="0.2">
      <c r="A419" s="17">
        <v>418</v>
      </c>
      <c r="B419" s="18">
        <v>418</v>
      </c>
      <c r="C419" s="19" t="s">
        <v>541</v>
      </c>
      <c r="D419" s="11" t="s">
        <v>39</v>
      </c>
      <c r="E419" s="13">
        <v>1</v>
      </c>
      <c r="F419" s="13">
        <v>28825</v>
      </c>
      <c r="G419" s="14">
        <v>28825</v>
      </c>
      <c r="H419" s="14">
        <v>28825</v>
      </c>
      <c r="I419" s="21"/>
      <c r="L419" s="11"/>
      <c r="M419" s="12" t="s">
        <v>159</v>
      </c>
    </row>
    <row r="420" spans="1:13" ht="28.5" x14ac:dyDescent="0.2">
      <c r="A420" s="17">
        <v>419</v>
      </c>
      <c r="B420" s="18">
        <v>419</v>
      </c>
      <c r="C420" s="19" t="s">
        <v>86</v>
      </c>
      <c r="D420" s="11" t="s">
        <v>39</v>
      </c>
      <c r="E420" s="13">
        <v>2</v>
      </c>
      <c r="F420" s="13">
        <v>10640</v>
      </c>
      <c r="G420" s="14">
        <v>21280</v>
      </c>
      <c r="H420" s="14">
        <v>21280</v>
      </c>
      <c r="I420" s="21"/>
      <c r="L420" s="11"/>
      <c r="M420" s="12" t="s">
        <v>159</v>
      </c>
    </row>
    <row r="421" spans="1:13" ht="42.75" x14ac:dyDescent="0.2">
      <c r="A421" s="17">
        <v>420</v>
      </c>
      <c r="B421" s="18">
        <v>420</v>
      </c>
      <c r="C421" s="19" t="s">
        <v>542</v>
      </c>
      <c r="D421" s="11" t="s">
        <v>421</v>
      </c>
      <c r="E421" s="13">
        <v>22460152</v>
      </c>
      <c r="F421" s="13">
        <v>1</v>
      </c>
      <c r="G421" s="14">
        <f>24999984.02-2539832.24</f>
        <v>22460151.780000001</v>
      </c>
      <c r="H421" s="14">
        <f>24999984.02-2539832.24</f>
        <v>22460151.780000001</v>
      </c>
      <c r="I421" s="21">
        <v>62026002800041</v>
      </c>
      <c r="L421" s="12" t="s">
        <v>877</v>
      </c>
      <c r="M421" s="11" t="s">
        <v>250</v>
      </c>
    </row>
    <row r="422" spans="1:13" ht="42.75" x14ac:dyDescent="0.2">
      <c r="A422" s="17">
        <v>421</v>
      </c>
      <c r="B422" s="18">
        <v>421</v>
      </c>
      <c r="C422" s="19" t="s">
        <v>543</v>
      </c>
      <c r="D422" s="11" t="s">
        <v>42</v>
      </c>
      <c r="E422" s="13">
        <v>1500</v>
      </c>
      <c r="F422" s="13">
        <v>1635.81</v>
      </c>
      <c r="G422" s="14">
        <v>2453715</v>
      </c>
      <c r="H422" s="14">
        <v>2453715</v>
      </c>
      <c r="I422" s="21">
        <v>62026002800034</v>
      </c>
      <c r="L422" s="25" t="s">
        <v>794</v>
      </c>
      <c r="M422" s="11" t="s">
        <v>250</v>
      </c>
    </row>
    <row r="423" spans="1:13" ht="42.75" x14ac:dyDescent="0.2">
      <c r="A423" s="17">
        <v>422</v>
      </c>
      <c r="B423" s="18">
        <v>422</v>
      </c>
      <c r="C423" s="19" t="s">
        <v>223</v>
      </c>
      <c r="D423" s="11" t="s">
        <v>75</v>
      </c>
      <c r="E423" s="13">
        <v>60</v>
      </c>
      <c r="F423" s="13">
        <v>63480</v>
      </c>
      <c r="G423" s="14">
        <v>3808800</v>
      </c>
      <c r="H423" s="14">
        <v>3808800</v>
      </c>
      <c r="I423" s="21">
        <v>62026002800028</v>
      </c>
      <c r="L423" s="11" t="s">
        <v>795</v>
      </c>
      <c r="M423" s="11" t="s">
        <v>250</v>
      </c>
    </row>
    <row r="424" spans="1:13" ht="85.5" x14ac:dyDescent="0.2">
      <c r="A424" s="17">
        <v>423</v>
      </c>
      <c r="B424" s="18">
        <v>423</v>
      </c>
      <c r="C424" s="19" t="s">
        <v>544</v>
      </c>
      <c r="D424" s="11" t="s">
        <v>32</v>
      </c>
      <c r="E424" s="13">
        <v>1</v>
      </c>
      <c r="F424" s="13">
        <f>5535070+17000</f>
        <v>5552070</v>
      </c>
      <c r="G424" s="14">
        <v>5535070</v>
      </c>
      <c r="H424" s="14">
        <v>5552070</v>
      </c>
      <c r="I424" s="21" t="s">
        <v>854</v>
      </c>
      <c r="L424" s="11" t="s">
        <v>878</v>
      </c>
      <c r="M424" s="11" t="s">
        <v>879</v>
      </c>
    </row>
    <row r="425" spans="1:13" ht="42.75" x14ac:dyDescent="0.2">
      <c r="A425" s="17">
        <v>424</v>
      </c>
      <c r="B425" s="18">
        <v>424</v>
      </c>
      <c r="C425" s="19" t="s">
        <v>222</v>
      </c>
      <c r="D425" s="11" t="s">
        <v>28</v>
      </c>
      <c r="E425" s="13">
        <v>146150</v>
      </c>
      <c r="F425" s="13">
        <v>40.198426274375599</v>
      </c>
      <c r="G425" s="14">
        <v>5874999.9999999898</v>
      </c>
      <c r="H425" s="14">
        <v>5874999.9999999898</v>
      </c>
      <c r="I425" s="21" t="s">
        <v>263</v>
      </c>
      <c r="L425" s="30" t="s">
        <v>263</v>
      </c>
      <c r="M425" s="11" t="s">
        <v>278</v>
      </c>
    </row>
    <row r="426" spans="1:13" ht="42.75" x14ac:dyDescent="0.2">
      <c r="A426" s="17">
        <v>425</v>
      </c>
      <c r="B426" s="18">
        <v>425</v>
      </c>
      <c r="C426" s="19" t="s">
        <v>545</v>
      </c>
      <c r="D426" s="11" t="s">
        <v>39</v>
      </c>
      <c r="E426" s="13">
        <v>1</v>
      </c>
      <c r="F426" s="13">
        <v>82000</v>
      </c>
      <c r="G426" s="14">
        <v>82000</v>
      </c>
      <c r="H426" s="14">
        <v>82000</v>
      </c>
      <c r="I426" s="21"/>
      <c r="L426" s="11"/>
      <c r="M426" s="11" t="s">
        <v>158</v>
      </c>
    </row>
    <row r="427" spans="1:13" ht="42.75" x14ac:dyDescent="0.2">
      <c r="A427" s="17">
        <v>426</v>
      </c>
      <c r="B427" s="18">
        <v>426</v>
      </c>
      <c r="C427" s="19" t="s">
        <v>546</v>
      </c>
      <c r="D427" s="11" t="s">
        <v>39</v>
      </c>
      <c r="E427" s="13">
        <v>25</v>
      </c>
      <c r="F427" s="13">
        <v>3803</v>
      </c>
      <c r="G427" s="14">
        <v>95075</v>
      </c>
      <c r="H427" s="14">
        <v>95075</v>
      </c>
      <c r="I427" s="21"/>
      <c r="L427" s="11"/>
      <c r="M427" s="11" t="s">
        <v>158</v>
      </c>
    </row>
    <row r="428" spans="1:13" ht="28.5" x14ac:dyDescent="0.2">
      <c r="A428" s="17">
        <v>427</v>
      </c>
      <c r="B428" s="18">
        <v>427</v>
      </c>
      <c r="C428" s="19" t="s">
        <v>547</v>
      </c>
      <c r="D428" s="11" t="s">
        <v>39</v>
      </c>
      <c r="E428" s="13">
        <v>2</v>
      </c>
      <c r="F428" s="13">
        <v>91100</v>
      </c>
      <c r="G428" s="14">
        <v>182200</v>
      </c>
      <c r="H428" s="14">
        <v>182200</v>
      </c>
      <c r="I428" s="21"/>
      <c r="L428" s="11"/>
      <c r="M428" s="11" t="s">
        <v>158</v>
      </c>
    </row>
    <row r="429" spans="1:13" ht="28.5" x14ac:dyDescent="0.2">
      <c r="A429" s="17">
        <v>428</v>
      </c>
      <c r="B429" s="18">
        <v>428</v>
      </c>
      <c r="C429" s="19" t="s">
        <v>548</v>
      </c>
      <c r="D429" s="11" t="s">
        <v>39</v>
      </c>
      <c r="E429" s="13">
        <v>1</v>
      </c>
      <c r="F429" s="13">
        <v>71000</v>
      </c>
      <c r="G429" s="14">
        <v>71000</v>
      </c>
      <c r="H429" s="14">
        <v>71000</v>
      </c>
      <c r="I429" s="21"/>
      <c r="L429" s="11"/>
      <c r="M429" s="11" t="s">
        <v>158</v>
      </c>
    </row>
    <row r="430" spans="1:13" ht="28.5" x14ac:dyDescent="0.2">
      <c r="A430" s="17">
        <v>429</v>
      </c>
      <c r="B430" s="18">
        <v>429</v>
      </c>
      <c r="C430" s="19" t="s">
        <v>549</v>
      </c>
      <c r="D430" s="11" t="s">
        <v>39</v>
      </c>
      <c r="E430" s="13">
        <v>1</v>
      </c>
      <c r="F430" s="13">
        <v>155500</v>
      </c>
      <c r="G430" s="14">
        <v>155500</v>
      </c>
      <c r="H430" s="14">
        <v>155500</v>
      </c>
      <c r="I430" s="21"/>
      <c r="L430" s="11"/>
      <c r="M430" s="11" t="s">
        <v>158</v>
      </c>
    </row>
    <row r="431" spans="1:13" ht="28.5" x14ac:dyDescent="0.2">
      <c r="A431" s="17">
        <v>430</v>
      </c>
      <c r="B431" s="18">
        <v>430</v>
      </c>
      <c r="C431" s="19" t="s">
        <v>550</v>
      </c>
      <c r="D431" s="11" t="s">
        <v>39</v>
      </c>
      <c r="E431" s="13">
        <v>1</v>
      </c>
      <c r="F431" s="13">
        <v>107500</v>
      </c>
      <c r="G431" s="14">
        <v>107500</v>
      </c>
      <c r="H431" s="14">
        <v>107500</v>
      </c>
      <c r="I431" s="21"/>
      <c r="L431" s="11"/>
      <c r="M431" s="11" t="s">
        <v>158</v>
      </c>
    </row>
    <row r="432" spans="1:13" ht="71.25" x14ac:dyDescent="0.2">
      <c r="A432" s="17">
        <v>431</v>
      </c>
      <c r="B432" s="18">
        <v>431</v>
      </c>
      <c r="C432" s="19" t="s">
        <v>551</v>
      </c>
      <c r="D432" s="11" t="s">
        <v>39</v>
      </c>
      <c r="E432" s="13">
        <v>2</v>
      </c>
      <c r="F432" s="13">
        <v>314700</v>
      </c>
      <c r="G432" s="14">
        <v>629400</v>
      </c>
      <c r="H432" s="14">
        <v>629400</v>
      </c>
      <c r="I432" s="21"/>
      <c r="L432" s="11"/>
      <c r="M432" s="11" t="s">
        <v>158</v>
      </c>
    </row>
    <row r="433" spans="1:13" ht="42.75" x14ac:dyDescent="0.2">
      <c r="A433" s="17">
        <v>432</v>
      </c>
      <c r="B433" s="18">
        <v>432</v>
      </c>
      <c r="C433" s="19" t="s">
        <v>542</v>
      </c>
      <c r="D433" s="11" t="s">
        <v>421</v>
      </c>
      <c r="E433" s="13">
        <v>18218179</v>
      </c>
      <c r="F433" s="13">
        <v>1</v>
      </c>
      <c r="G433" s="14">
        <f>19999997-1781818.25</f>
        <v>18218178.75</v>
      </c>
      <c r="H433" s="14">
        <f>19999997-1781818.25</f>
        <v>18218178.75</v>
      </c>
      <c r="I433" s="21"/>
      <c r="L433" s="11"/>
      <c r="M433" s="11" t="s">
        <v>158</v>
      </c>
    </row>
    <row r="434" spans="1:13" ht="28.5" x14ac:dyDescent="0.2">
      <c r="A434" s="17">
        <v>433</v>
      </c>
      <c r="B434" s="18">
        <v>433</v>
      </c>
      <c r="C434" s="19" t="s">
        <v>552</v>
      </c>
      <c r="D434" s="11" t="s">
        <v>39</v>
      </c>
      <c r="E434" s="13">
        <v>2</v>
      </c>
      <c r="F434" s="13">
        <v>107800</v>
      </c>
      <c r="G434" s="14">
        <v>215600</v>
      </c>
      <c r="H434" s="14">
        <v>215600</v>
      </c>
      <c r="I434" s="21"/>
      <c r="L434" s="11"/>
      <c r="M434" s="11" t="s">
        <v>158</v>
      </c>
    </row>
    <row r="435" spans="1:13" ht="42.75" x14ac:dyDescent="0.2">
      <c r="A435" s="17">
        <v>434</v>
      </c>
      <c r="B435" s="18">
        <v>434</v>
      </c>
      <c r="C435" s="19" t="s">
        <v>553</v>
      </c>
      <c r="D435" s="11" t="s">
        <v>39</v>
      </c>
      <c r="E435" s="13">
        <v>1</v>
      </c>
      <c r="F435" s="13">
        <v>86800</v>
      </c>
      <c r="G435" s="14">
        <v>86800</v>
      </c>
      <c r="H435" s="14">
        <v>86800</v>
      </c>
      <c r="I435" s="21"/>
      <c r="L435" s="11"/>
      <c r="M435" s="11" t="s">
        <v>158</v>
      </c>
    </row>
    <row r="436" spans="1:13" ht="57" x14ac:dyDescent="0.2">
      <c r="A436" s="17">
        <v>435</v>
      </c>
      <c r="B436" s="18">
        <v>435</v>
      </c>
      <c r="C436" s="19" t="s">
        <v>554</v>
      </c>
      <c r="D436" s="11" t="s">
        <v>39</v>
      </c>
      <c r="E436" s="13">
        <v>100</v>
      </c>
      <c r="F436" s="13">
        <v>9300</v>
      </c>
      <c r="G436" s="14">
        <v>930000</v>
      </c>
      <c r="H436" s="14">
        <v>930000</v>
      </c>
      <c r="I436" s="21"/>
      <c r="L436" s="11"/>
      <c r="M436" s="11" t="s">
        <v>158</v>
      </c>
    </row>
    <row r="437" spans="1:13" ht="57" x14ac:dyDescent="0.2">
      <c r="A437" s="17">
        <v>436</v>
      </c>
      <c r="B437" s="18">
        <v>436</v>
      </c>
      <c r="C437" s="19" t="s">
        <v>555</v>
      </c>
      <c r="D437" s="11" t="s">
        <v>39</v>
      </c>
      <c r="E437" s="13">
        <v>1</v>
      </c>
      <c r="F437" s="13">
        <v>36800</v>
      </c>
      <c r="G437" s="14">
        <v>36800</v>
      </c>
      <c r="H437" s="14">
        <v>36800</v>
      </c>
      <c r="I437" s="21"/>
      <c r="L437" s="11"/>
      <c r="M437" s="11" t="s">
        <v>158</v>
      </c>
    </row>
    <row r="438" spans="1:13" ht="71.25" x14ac:dyDescent="0.2">
      <c r="A438" s="17">
        <v>437</v>
      </c>
      <c r="B438" s="18">
        <v>437</v>
      </c>
      <c r="C438" s="19" t="s">
        <v>556</v>
      </c>
      <c r="D438" s="11" t="s">
        <v>39</v>
      </c>
      <c r="E438" s="13">
        <v>1</v>
      </c>
      <c r="F438" s="13">
        <v>105000</v>
      </c>
      <c r="G438" s="14">
        <v>105000</v>
      </c>
      <c r="H438" s="14">
        <v>105000</v>
      </c>
      <c r="I438" s="21"/>
      <c r="L438" s="11"/>
      <c r="M438" s="11" t="s">
        <v>158</v>
      </c>
    </row>
    <row r="439" spans="1:13" ht="57" x14ac:dyDescent="0.2">
      <c r="A439" s="17">
        <v>438</v>
      </c>
      <c r="B439" s="18">
        <v>438</v>
      </c>
      <c r="C439" s="19" t="s">
        <v>557</v>
      </c>
      <c r="D439" s="11" t="s">
        <v>39</v>
      </c>
      <c r="E439" s="13">
        <v>1</v>
      </c>
      <c r="F439" s="13">
        <v>110300</v>
      </c>
      <c r="G439" s="14">
        <v>110300</v>
      </c>
      <c r="H439" s="14">
        <v>110300</v>
      </c>
      <c r="I439" s="21"/>
      <c r="L439" s="11"/>
      <c r="M439" s="11" t="s">
        <v>158</v>
      </c>
    </row>
    <row r="440" spans="1:13" ht="57" x14ac:dyDescent="0.2">
      <c r="A440" s="17">
        <v>439</v>
      </c>
      <c r="B440" s="18">
        <v>439</v>
      </c>
      <c r="C440" s="19" t="s">
        <v>558</v>
      </c>
      <c r="D440" s="11" t="s">
        <v>39</v>
      </c>
      <c r="E440" s="13">
        <v>1</v>
      </c>
      <c r="F440" s="13">
        <v>69000</v>
      </c>
      <c r="G440" s="14">
        <v>69000</v>
      </c>
      <c r="H440" s="14">
        <v>69000</v>
      </c>
      <c r="I440" s="21"/>
      <c r="L440" s="11"/>
      <c r="M440" s="11" t="s">
        <v>158</v>
      </c>
    </row>
    <row r="441" spans="1:13" ht="28.5" x14ac:dyDescent="0.2">
      <c r="A441" s="17">
        <v>440</v>
      </c>
      <c r="B441" s="18">
        <v>440</v>
      </c>
      <c r="C441" s="19" t="s">
        <v>559</v>
      </c>
      <c r="D441" s="11" t="s">
        <v>39</v>
      </c>
      <c r="E441" s="13">
        <v>1</v>
      </c>
      <c r="F441" s="13">
        <v>29700</v>
      </c>
      <c r="G441" s="14">
        <v>29700</v>
      </c>
      <c r="H441" s="14">
        <v>29700</v>
      </c>
      <c r="I441" s="21"/>
      <c r="L441" s="11"/>
      <c r="M441" s="11" t="s">
        <v>158</v>
      </c>
    </row>
    <row r="442" spans="1:13" ht="42.75" x14ac:dyDescent="0.2">
      <c r="A442" s="17">
        <v>441</v>
      </c>
      <c r="B442" s="18">
        <v>441</v>
      </c>
      <c r="C442" s="19" t="s">
        <v>560</v>
      </c>
      <c r="D442" s="11" t="s">
        <v>39</v>
      </c>
      <c r="E442" s="13">
        <v>2</v>
      </c>
      <c r="F442" s="13">
        <v>45400</v>
      </c>
      <c r="G442" s="14">
        <v>90800</v>
      </c>
      <c r="H442" s="14">
        <v>90800</v>
      </c>
      <c r="I442" s="21"/>
      <c r="L442" s="12"/>
      <c r="M442" s="11" t="s">
        <v>158</v>
      </c>
    </row>
    <row r="443" spans="1:13" ht="28.5" x14ac:dyDescent="0.2">
      <c r="A443" s="17">
        <v>442</v>
      </c>
      <c r="B443" s="18">
        <v>442</v>
      </c>
      <c r="C443" s="19" t="s">
        <v>98</v>
      </c>
      <c r="D443" s="11" t="s">
        <v>39</v>
      </c>
      <c r="E443" s="13">
        <v>6</v>
      </c>
      <c r="F443" s="13">
        <v>7254.33</v>
      </c>
      <c r="G443" s="14">
        <v>43525.98</v>
      </c>
      <c r="H443" s="14">
        <v>43525.98</v>
      </c>
      <c r="I443" s="21"/>
      <c r="L443" s="11"/>
      <c r="M443" s="12" t="s">
        <v>159</v>
      </c>
    </row>
    <row r="444" spans="1:13" ht="28.5" x14ac:dyDescent="0.2">
      <c r="A444" s="17">
        <v>443</v>
      </c>
      <c r="B444" s="18">
        <v>443</v>
      </c>
      <c r="C444" s="19" t="s">
        <v>561</v>
      </c>
      <c r="D444" s="11" t="s">
        <v>39</v>
      </c>
      <c r="E444" s="13">
        <v>1</v>
      </c>
      <c r="F444" s="13">
        <v>75300</v>
      </c>
      <c r="G444" s="14">
        <v>75300</v>
      </c>
      <c r="H444" s="14">
        <v>75300</v>
      </c>
      <c r="I444" s="21"/>
      <c r="L444" s="11"/>
      <c r="M444" s="11" t="s">
        <v>158</v>
      </c>
    </row>
    <row r="445" spans="1:13" ht="28.5" x14ac:dyDescent="0.2">
      <c r="A445" s="17">
        <v>444</v>
      </c>
      <c r="B445" s="18">
        <v>444</v>
      </c>
      <c r="C445" s="19" t="s">
        <v>562</v>
      </c>
      <c r="D445" s="11" t="s">
        <v>39</v>
      </c>
      <c r="E445" s="13">
        <v>20</v>
      </c>
      <c r="F445" s="13">
        <v>4500</v>
      </c>
      <c r="G445" s="14">
        <v>90000</v>
      </c>
      <c r="H445" s="14">
        <v>90000</v>
      </c>
      <c r="I445" s="21"/>
      <c r="L445" s="11"/>
      <c r="M445" s="11" t="s">
        <v>158</v>
      </c>
    </row>
    <row r="446" spans="1:13" ht="28.5" x14ac:dyDescent="0.2">
      <c r="A446" s="17">
        <v>445</v>
      </c>
      <c r="B446" s="18">
        <v>445</v>
      </c>
      <c r="C446" s="19" t="s">
        <v>563</v>
      </c>
      <c r="D446" s="11" t="s">
        <v>39</v>
      </c>
      <c r="E446" s="13">
        <v>20</v>
      </c>
      <c r="F446" s="13">
        <v>4500</v>
      </c>
      <c r="G446" s="14">
        <v>90000</v>
      </c>
      <c r="H446" s="14">
        <v>90000</v>
      </c>
      <c r="I446" s="21"/>
      <c r="L446" s="11"/>
      <c r="M446" s="11" t="s">
        <v>158</v>
      </c>
    </row>
    <row r="447" spans="1:13" ht="42.75" x14ac:dyDescent="0.2">
      <c r="A447" s="17">
        <v>446</v>
      </c>
      <c r="B447" s="18">
        <v>446</v>
      </c>
      <c r="C447" s="19" t="s">
        <v>564</v>
      </c>
      <c r="D447" s="11" t="s">
        <v>39</v>
      </c>
      <c r="E447" s="13">
        <v>2</v>
      </c>
      <c r="F447" s="13">
        <v>76900</v>
      </c>
      <c r="G447" s="14">
        <v>153800</v>
      </c>
      <c r="H447" s="14">
        <v>153800</v>
      </c>
      <c r="I447" s="21"/>
      <c r="L447" s="11"/>
      <c r="M447" s="11" t="s">
        <v>158</v>
      </c>
    </row>
    <row r="448" spans="1:13" ht="28.5" x14ac:dyDescent="0.2">
      <c r="A448" s="17">
        <v>447</v>
      </c>
      <c r="B448" s="18">
        <v>447</v>
      </c>
      <c r="C448" s="19" t="s">
        <v>565</v>
      </c>
      <c r="D448" s="11" t="s">
        <v>39</v>
      </c>
      <c r="E448" s="13">
        <v>20</v>
      </c>
      <c r="F448" s="13">
        <v>5000</v>
      </c>
      <c r="G448" s="14">
        <v>100000</v>
      </c>
      <c r="H448" s="14">
        <v>100000</v>
      </c>
      <c r="I448" s="21"/>
      <c r="L448" s="11"/>
      <c r="M448" s="11" t="s">
        <v>158</v>
      </c>
    </row>
    <row r="449" spans="1:13" ht="28.5" x14ac:dyDescent="0.2">
      <c r="A449" s="17">
        <v>448</v>
      </c>
      <c r="B449" s="18">
        <v>448</v>
      </c>
      <c r="C449" s="19" t="s">
        <v>566</v>
      </c>
      <c r="D449" s="11" t="s">
        <v>39</v>
      </c>
      <c r="E449" s="13">
        <v>20</v>
      </c>
      <c r="F449" s="13">
        <v>4500</v>
      </c>
      <c r="G449" s="14">
        <v>90000</v>
      </c>
      <c r="H449" s="14">
        <v>90000</v>
      </c>
      <c r="I449" s="21"/>
      <c r="L449" s="11"/>
      <c r="M449" s="11" t="s">
        <v>158</v>
      </c>
    </row>
    <row r="450" spans="1:13" ht="28.5" x14ac:dyDescent="0.2">
      <c r="A450" s="17">
        <v>449</v>
      </c>
      <c r="B450" s="18">
        <v>449</v>
      </c>
      <c r="C450" s="19" t="s">
        <v>567</v>
      </c>
      <c r="D450" s="11" t="s">
        <v>39</v>
      </c>
      <c r="E450" s="13">
        <v>20</v>
      </c>
      <c r="F450" s="13">
        <v>4500</v>
      </c>
      <c r="G450" s="14">
        <v>90000</v>
      </c>
      <c r="H450" s="14">
        <v>90000</v>
      </c>
      <c r="I450" s="21"/>
      <c r="L450" s="11"/>
      <c r="M450" s="11" t="s">
        <v>158</v>
      </c>
    </row>
    <row r="451" spans="1:13" ht="28.5" x14ac:dyDescent="0.2">
      <c r="A451" s="17">
        <v>450</v>
      </c>
      <c r="B451" s="18">
        <v>450</v>
      </c>
      <c r="C451" s="19" t="s">
        <v>568</v>
      </c>
      <c r="D451" s="11" t="s">
        <v>39</v>
      </c>
      <c r="E451" s="13">
        <v>20</v>
      </c>
      <c r="F451" s="13">
        <v>4500</v>
      </c>
      <c r="G451" s="14">
        <v>90000</v>
      </c>
      <c r="H451" s="14">
        <v>90000</v>
      </c>
      <c r="I451" s="21"/>
      <c r="L451" s="11"/>
      <c r="M451" s="11" t="s">
        <v>158</v>
      </c>
    </row>
    <row r="452" spans="1:13" ht="28.5" x14ac:dyDescent="0.2">
      <c r="A452" s="17">
        <v>451</v>
      </c>
      <c r="B452" s="18">
        <v>451</v>
      </c>
      <c r="C452" s="19" t="s">
        <v>569</v>
      </c>
      <c r="D452" s="11" t="s">
        <v>39</v>
      </c>
      <c r="E452" s="13">
        <v>20</v>
      </c>
      <c r="F452" s="13">
        <v>5000</v>
      </c>
      <c r="G452" s="14">
        <v>100000</v>
      </c>
      <c r="H452" s="14">
        <v>100000</v>
      </c>
      <c r="I452" s="21"/>
      <c r="L452" s="11"/>
      <c r="M452" s="11" t="s">
        <v>158</v>
      </c>
    </row>
    <row r="453" spans="1:13" ht="28.5" x14ac:dyDescent="0.2">
      <c r="A453" s="17">
        <v>452</v>
      </c>
      <c r="B453" s="18">
        <v>452</v>
      </c>
      <c r="C453" s="19" t="s">
        <v>570</v>
      </c>
      <c r="D453" s="11" t="s">
        <v>39</v>
      </c>
      <c r="E453" s="13">
        <v>2</v>
      </c>
      <c r="F453" s="13">
        <v>65100</v>
      </c>
      <c r="G453" s="14">
        <v>130200</v>
      </c>
      <c r="H453" s="14">
        <v>130200</v>
      </c>
      <c r="I453" s="21"/>
      <c r="L453" s="11"/>
      <c r="M453" s="11" t="s">
        <v>158</v>
      </c>
    </row>
    <row r="454" spans="1:13" ht="42.75" x14ac:dyDescent="0.2">
      <c r="A454" s="17">
        <v>453</v>
      </c>
      <c r="B454" s="18">
        <v>453</v>
      </c>
      <c r="C454" s="19" t="s">
        <v>571</v>
      </c>
      <c r="D454" s="11" t="s">
        <v>39</v>
      </c>
      <c r="E454" s="13">
        <v>1</v>
      </c>
      <c r="F454" s="13">
        <v>45400</v>
      </c>
      <c r="G454" s="14">
        <v>45400</v>
      </c>
      <c r="H454" s="14">
        <v>45400</v>
      </c>
      <c r="I454" s="21"/>
      <c r="L454" s="11"/>
      <c r="M454" s="11" t="s">
        <v>158</v>
      </c>
    </row>
    <row r="455" spans="1:13" ht="28.5" x14ac:dyDescent="0.2">
      <c r="A455" s="17">
        <v>454</v>
      </c>
      <c r="B455" s="18">
        <v>454</v>
      </c>
      <c r="C455" s="19" t="s">
        <v>572</v>
      </c>
      <c r="D455" s="11" t="s">
        <v>39</v>
      </c>
      <c r="E455" s="13">
        <v>20</v>
      </c>
      <c r="F455" s="13">
        <v>4500</v>
      </c>
      <c r="G455" s="14">
        <v>90000</v>
      </c>
      <c r="H455" s="14">
        <v>90000</v>
      </c>
      <c r="I455" s="21"/>
      <c r="L455" s="11"/>
      <c r="M455" s="11" t="s">
        <v>158</v>
      </c>
    </row>
    <row r="456" spans="1:13" ht="28.5" x14ac:dyDescent="0.2">
      <c r="A456" s="17">
        <v>455</v>
      </c>
      <c r="B456" s="18">
        <v>455</v>
      </c>
      <c r="C456" s="19" t="s">
        <v>573</v>
      </c>
      <c r="D456" s="11" t="s">
        <v>39</v>
      </c>
      <c r="E456" s="13">
        <v>2</v>
      </c>
      <c r="F456" s="13">
        <v>45400</v>
      </c>
      <c r="G456" s="14">
        <v>90800</v>
      </c>
      <c r="H456" s="14">
        <v>90800</v>
      </c>
      <c r="I456" s="21"/>
      <c r="L456" s="12"/>
      <c r="M456" s="11" t="s">
        <v>158</v>
      </c>
    </row>
    <row r="457" spans="1:13" ht="28.5" x14ac:dyDescent="0.2">
      <c r="A457" s="17">
        <v>456</v>
      </c>
      <c r="B457" s="18">
        <v>456</v>
      </c>
      <c r="C457" s="19" t="s">
        <v>574</v>
      </c>
      <c r="D457" s="11" t="s">
        <v>39</v>
      </c>
      <c r="E457" s="13">
        <v>1</v>
      </c>
      <c r="F457" s="13">
        <v>122100</v>
      </c>
      <c r="G457" s="14">
        <v>122100</v>
      </c>
      <c r="H457" s="14">
        <v>122100</v>
      </c>
      <c r="I457" s="21"/>
      <c r="L457" s="11"/>
      <c r="M457" s="11" t="s">
        <v>158</v>
      </c>
    </row>
    <row r="458" spans="1:13" ht="28.5" x14ac:dyDescent="0.2">
      <c r="A458" s="17">
        <v>457</v>
      </c>
      <c r="B458" s="18">
        <v>457</v>
      </c>
      <c r="C458" s="19" t="s">
        <v>575</v>
      </c>
      <c r="D458" s="11" t="s">
        <v>39</v>
      </c>
      <c r="E458" s="13">
        <v>1</v>
      </c>
      <c r="F458" s="13">
        <v>82000</v>
      </c>
      <c r="G458" s="14">
        <v>82000</v>
      </c>
      <c r="H458" s="14">
        <v>82000</v>
      </c>
      <c r="I458" s="21"/>
      <c r="L458" s="11"/>
      <c r="M458" s="11" t="s">
        <v>158</v>
      </c>
    </row>
    <row r="459" spans="1:13" ht="28.5" x14ac:dyDescent="0.2">
      <c r="A459" s="17">
        <v>458</v>
      </c>
      <c r="B459" s="18">
        <v>458</v>
      </c>
      <c r="C459" s="19" t="s">
        <v>576</v>
      </c>
      <c r="D459" s="11" t="s">
        <v>39</v>
      </c>
      <c r="E459" s="13">
        <v>50</v>
      </c>
      <c r="F459" s="13">
        <v>4000</v>
      </c>
      <c r="G459" s="14">
        <v>200000</v>
      </c>
      <c r="H459" s="14">
        <v>200000</v>
      </c>
      <c r="I459" s="21"/>
      <c r="L459" s="12"/>
      <c r="M459" s="11" t="s">
        <v>158</v>
      </c>
    </row>
    <row r="460" spans="1:13" ht="57" x14ac:dyDescent="0.2">
      <c r="A460" s="17">
        <v>459</v>
      </c>
      <c r="B460" s="18">
        <v>459</v>
      </c>
      <c r="C460" s="19" t="s">
        <v>577</v>
      </c>
      <c r="D460" s="11" t="s">
        <v>35</v>
      </c>
      <c r="E460" s="13">
        <v>150</v>
      </c>
      <c r="F460" s="13">
        <v>291</v>
      </c>
      <c r="G460" s="14">
        <v>43650</v>
      </c>
      <c r="H460" s="14">
        <v>43650</v>
      </c>
      <c r="I460" s="21"/>
      <c r="L460" s="12"/>
      <c r="M460" s="11" t="s">
        <v>158</v>
      </c>
    </row>
    <row r="461" spans="1:13" ht="42.75" x14ac:dyDescent="0.2">
      <c r="A461" s="17">
        <v>460</v>
      </c>
      <c r="B461" s="18">
        <v>460</v>
      </c>
      <c r="C461" s="19" t="s">
        <v>578</v>
      </c>
      <c r="D461" s="11" t="s">
        <v>245</v>
      </c>
      <c r="E461" s="13">
        <v>3000</v>
      </c>
      <c r="F461" s="13">
        <v>195.5</v>
      </c>
      <c r="G461" s="14">
        <v>586500</v>
      </c>
      <c r="H461" s="14">
        <v>586500</v>
      </c>
      <c r="I461" s="21"/>
      <c r="L461" s="11"/>
      <c r="M461" s="11" t="s">
        <v>158</v>
      </c>
    </row>
    <row r="462" spans="1:13" ht="42.75" x14ac:dyDescent="0.2">
      <c r="A462" s="17">
        <v>461</v>
      </c>
      <c r="B462" s="18">
        <v>461</v>
      </c>
      <c r="C462" s="19" t="s">
        <v>766</v>
      </c>
      <c r="D462" s="11" t="s">
        <v>245</v>
      </c>
      <c r="E462" s="13">
        <v>1000</v>
      </c>
      <c r="F462" s="13">
        <v>60</v>
      </c>
      <c r="G462" s="14">
        <v>60000</v>
      </c>
      <c r="H462" s="14">
        <v>60000</v>
      </c>
      <c r="I462" s="21"/>
      <c r="L462" s="11"/>
      <c r="M462" s="11" t="s">
        <v>158</v>
      </c>
    </row>
    <row r="463" spans="1:13" ht="42.75" x14ac:dyDescent="0.2">
      <c r="A463" s="17">
        <v>462</v>
      </c>
      <c r="B463" s="18">
        <v>462</v>
      </c>
      <c r="C463" s="19" t="s">
        <v>767</v>
      </c>
      <c r="D463" s="11" t="s">
        <v>245</v>
      </c>
      <c r="E463" s="13">
        <v>500</v>
      </c>
      <c r="F463" s="13">
        <v>725</v>
      </c>
      <c r="G463" s="14">
        <v>362500</v>
      </c>
      <c r="H463" s="14">
        <v>362500</v>
      </c>
      <c r="I463" s="21"/>
      <c r="L463" s="11"/>
      <c r="M463" s="11" t="s">
        <v>158</v>
      </c>
    </row>
    <row r="464" spans="1:13" ht="42.75" x14ac:dyDescent="0.2">
      <c r="A464" s="17">
        <v>463</v>
      </c>
      <c r="B464" s="18">
        <v>463</v>
      </c>
      <c r="C464" s="19" t="s">
        <v>579</v>
      </c>
      <c r="D464" s="11" t="s">
        <v>245</v>
      </c>
      <c r="E464" s="13">
        <v>3000</v>
      </c>
      <c r="F464" s="13">
        <v>157.5</v>
      </c>
      <c r="G464" s="14">
        <v>472500</v>
      </c>
      <c r="H464" s="14">
        <v>472500</v>
      </c>
      <c r="I464" s="21"/>
      <c r="L464" s="11"/>
      <c r="M464" s="11" t="s">
        <v>158</v>
      </c>
    </row>
    <row r="465" spans="1:13" ht="42.75" x14ac:dyDescent="0.2">
      <c r="A465" s="17">
        <v>464</v>
      </c>
      <c r="B465" s="18">
        <v>464</v>
      </c>
      <c r="C465" s="19" t="s">
        <v>100</v>
      </c>
      <c r="D465" s="11" t="s">
        <v>30</v>
      </c>
      <c r="E465" s="13">
        <v>50</v>
      </c>
      <c r="F465" s="13">
        <v>19732</v>
      </c>
      <c r="G465" s="14">
        <v>986600</v>
      </c>
      <c r="H465" s="14">
        <v>986600</v>
      </c>
      <c r="I465" s="21"/>
      <c r="L465" s="11"/>
      <c r="M465" s="11" t="s">
        <v>159</v>
      </c>
    </row>
    <row r="466" spans="1:13" ht="42.75" x14ac:dyDescent="0.2">
      <c r="A466" s="17">
        <v>465</v>
      </c>
      <c r="B466" s="18">
        <v>465</v>
      </c>
      <c r="C466" s="19" t="s">
        <v>100</v>
      </c>
      <c r="D466" s="11" t="s">
        <v>30</v>
      </c>
      <c r="E466" s="13">
        <v>30</v>
      </c>
      <c r="F466" s="13">
        <v>19732</v>
      </c>
      <c r="G466" s="14">
        <v>591960</v>
      </c>
      <c r="H466" s="14">
        <v>591960</v>
      </c>
      <c r="I466" s="21"/>
      <c r="L466" s="11"/>
      <c r="M466" s="11" t="s">
        <v>159</v>
      </c>
    </row>
    <row r="467" spans="1:13" ht="42.75" x14ac:dyDescent="0.2">
      <c r="A467" s="17">
        <v>466</v>
      </c>
      <c r="B467" s="18">
        <v>466</v>
      </c>
      <c r="C467" s="19" t="s">
        <v>99</v>
      </c>
      <c r="D467" s="11" t="s">
        <v>244</v>
      </c>
      <c r="E467" s="13">
        <v>20</v>
      </c>
      <c r="F467" s="13">
        <v>6000</v>
      </c>
      <c r="G467" s="14">
        <v>120000</v>
      </c>
      <c r="H467" s="14">
        <v>120000</v>
      </c>
      <c r="I467" s="21"/>
      <c r="L467" s="24"/>
      <c r="M467" s="11" t="s">
        <v>158</v>
      </c>
    </row>
    <row r="468" spans="1:13" ht="42.75" x14ac:dyDescent="0.2">
      <c r="A468" s="17">
        <v>467</v>
      </c>
      <c r="B468" s="18">
        <v>467</v>
      </c>
      <c r="C468" s="19" t="s">
        <v>580</v>
      </c>
      <c r="D468" s="11" t="s">
        <v>421</v>
      </c>
      <c r="E468" s="13">
        <v>3999563.83</v>
      </c>
      <c r="F468" s="13">
        <v>1</v>
      </c>
      <c r="G468" s="14">
        <f>3999563.83-1075390-780000</f>
        <v>2144173.83</v>
      </c>
      <c r="H468" s="14">
        <f>3999563.83-1075390-780000</f>
        <v>2144173.83</v>
      </c>
      <c r="I468" s="21">
        <v>62026002800075</v>
      </c>
      <c r="L468" s="11" t="s">
        <v>876</v>
      </c>
      <c r="M468" s="11" t="s">
        <v>159</v>
      </c>
    </row>
    <row r="469" spans="1:13" ht="57" x14ac:dyDescent="0.2">
      <c r="A469" s="17">
        <v>468</v>
      </c>
      <c r="B469" s="18">
        <v>468</v>
      </c>
      <c r="C469" s="19" t="s">
        <v>230</v>
      </c>
      <c r="D469" s="11" t="s">
        <v>32</v>
      </c>
      <c r="E469" s="13">
        <v>5</v>
      </c>
      <c r="F469" s="13">
        <v>116400</v>
      </c>
      <c r="G469" s="14">
        <v>582000</v>
      </c>
      <c r="H469" s="14">
        <v>582000</v>
      </c>
      <c r="I469" s="21"/>
      <c r="L469" s="11"/>
      <c r="M469" s="11" t="s">
        <v>158</v>
      </c>
    </row>
    <row r="470" spans="1:13" ht="57" x14ac:dyDescent="0.2">
      <c r="A470" s="17">
        <v>469</v>
      </c>
      <c r="B470" s="18">
        <v>469</v>
      </c>
      <c r="C470" s="19" t="s">
        <v>581</v>
      </c>
      <c r="D470" s="11" t="s">
        <v>32</v>
      </c>
      <c r="E470" s="13">
        <v>6</v>
      </c>
      <c r="F470" s="13">
        <v>8662.5</v>
      </c>
      <c r="G470" s="14">
        <v>51975</v>
      </c>
      <c r="H470" s="14">
        <v>51975</v>
      </c>
      <c r="I470" s="21"/>
      <c r="L470" s="11"/>
      <c r="M470" s="11" t="s">
        <v>158</v>
      </c>
    </row>
    <row r="471" spans="1:13" ht="57" x14ac:dyDescent="0.2">
      <c r="A471" s="17">
        <v>470</v>
      </c>
      <c r="B471" s="18">
        <v>470</v>
      </c>
      <c r="C471" s="19" t="s">
        <v>582</v>
      </c>
      <c r="D471" s="11" t="s">
        <v>243</v>
      </c>
      <c r="E471" s="13">
        <v>20</v>
      </c>
      <c r="F471" s="13">
        <v>31640</v>
      </c>
      <c r="G471" s="14">
        <v>632800</v>
      </c>
      <c r="H471" s="14">
        <v>632800</v>
      </c>
      <c r="I471" s="21"/>
      <c r="L471" s="12"/>
      <c r="M471" s="11" t="s">
        <v>159</v>
      </c>
    </row>
    <row r="472" spans="1:13" ht="57" x14ac:dyDescent="0.2">
      <c r="A472" s="17">
        <v>471</v>
      </c>
      <c r="B472" s="18">
        <v>471</v>
      </c>
      <c r="C472" s="19" t="s">
        <v>583</v>
      </c>
      <c r="D472" s="11" t="s">
        <v>243</v>
      </c>
      <c r="E472" s="13">
        <v>1</v>
      </c>
      <c r="F472" s="13">
        <v>46462.18</v>
      </c>
      <c r="G472" s="14">
        <v>46462.18</v>
      </c>
      <c r="H472" s="14">
        <v>46462.18</v>
      </c>
      <c r="I472" s="21"/>
      <c r="L472" s="11"/>
      <c r="M472" s="11" t="s">
        <v>159</v>
      </c>
    </row>
    <row r="473" spans="1:13" ht="57" x14ac:dyDescent="0.2">
      <c r="A473" s="17">
        <v>472</v>
      </c>
      <c r="B473" s="18">
        <v>472</v>
      </c>
      <c r="C473" s="19" t="s">
        <v>584</v>
      </c>
      <c r="D473" s="11" t="s">
        <v>243</v>
      </c>
      <c r="E473" s="13">
        <v>12</v>
      </c>
      <c r="F473" s="13">
        <v>13347.62</v>
      </c>
      <c r="G473" s="14">
        <v>160171.44</v>
      </c>
      <c r="H473" s="14">
        <v>160171.44</v>
      </c>
      <c r="I473" s="21"/>
      <c r="L473" s="11"/>
      <c r="M473" s="12" t="s">
        <v>158</v>
      </c>
    </row>
    <row r="474" spans="1:13" ht="57" x14ac:dyDescent="0.2">
      <c r="A474" s="17">
        <v>473</v>
      </c>
      <c r="B474" s="18">
        <v>473</v>
      </c>
      <c r="C474" s="19" t="s">
        <v>581</v>
      </c>
      <c r="D474" s="11" t="s">
        <v>243</v>
      </c>
      <c r="E474" s="13">
        <v>10</v>
      </c>
      <c r="F474" s="13">
        <v>8662.5</v>
      </c>
      <c r="G474" s="14">
        <v>86625</v>
      </c>
      <c r="H474" s="14">
        <v>86625</v>
      </c>
      <c r="I474" s="21"/>
      <c r="L474" s="11"/>
      <c r="M474" s="12" t="s">
        <v>158</v>
      </c>
    </row>
    <row r="475" spans="1:13" ht="57" x14ac:dyDescent="0.2">
      <c r="A475" s="17">
        <v>474</v>
      </c>
      <c r="B475" s="18">
        <v>474</v>
      </c>
      <c r="C475" s="19" t="s">
        <v>581</v>
      </c>
      <c r="D475" s="11" t="s">
        <v>243</v>
      </c>
      <c r="E475" s="13">
        <v>6</v>
      </c>
      <c r="F475" s="13">
        <v>8662.5</v>
      </c>
      <c r="G475" s="14">
        <v>51975</v>
      </c>
      <c r="H475" s="14">
        <v>51975</v>
      </c>
      <c r="I475" s="21"/>
      <c r="L475" s="11"/>
      <c r="M475" s="12" t="s">
        <v>158</v>
      </c>
    </row>
    <row r="476" spans="1:13" ht="57" x14ac:dyDescent="0.2">
      <c r="A476" s="17">
        <v>475</v>
      </c>
      <c r="B476" s="18">
        <v>475</v>
      </c>
      <c r="C476" s="19" t="s">
        <v>112</v>
      </c>
      <c r="D476" s="11" t="s">
        <v>243</v>
      </c>
      <c r="E476" s="13">
        <v>14</v>
      </c>
      <c r="F476" s="13">
        <v>30850.81</v>
      </c>
      <c r="G476" s="14">
        <v>431911.34</v>
      </c>
      <c r="H476" s="14">
        <v>431911.34</v>
      </c>
      <c r="I476" s="21"/>
      <c r="L476" s="11"/>
      <c r="M476" s="11" t="s">
        <v>159</v>
      </c>
    </row>
    <row r="477" spans="1:13" ht="57" x14ac:dyDescent="0.2">
      <c r="A477" s="17">
        <v>476</v>
      </c>
      <c r="B477" s="18">
        <v>476</v>
      </c>
      <c r="C477" s="19" t="s">
        <v>108</v>
      </c>
      <c r="D477" s="11" t="s">
        <v>243</v>
      </c>
      <c r="E477" s="13">
        <v>14</v>
      </c>
      <c r="F477" s="13">
        <v>17135.86</v>
      </c>
      <c r="G477" s="14">
        <v>239902.04</v>
      </c>
      <c r="H477" s="14">
        <v>239902.04</v>
      </c>
      <c r="I477" s="21"/>
      <c r="L477" s="11"/>
      <c r="M477" s="11" t="s">
        <v>158</v>
      </c>
    </row>
    <row r="478" spans="1:13" ht="57" x14ac:dyDescent="0.2">
      <c r="A478" s="17">
        <v>477</v>
      </c>
      <c r="B478" s="18">
        <v>477</v>
      </c>
      <c r="C478" s="19" t="s">
        <v>105</v>
      </c>
      <c r="D478" s="11" t="s">
        <v>243</v>
      </c>
      <c r="E478" s="13">
        <v>8</v>
      </c>
      <c r="F478" s="13">
        <v>32777.9</v>
      </c>
      <c r="G478" s="14">
        <v>262223.2</v>
      </c>
      <c r="H478" s="14">
        <v>262223.2</v>
      </c>
      <c r="I478" s="21"/>
      <c r="L478" s="11"/>
      <c r="M478" s="11" t="s">
        <v>158</v>
      </c>
    </row>
    <row r="479" spans="1:13" ht="57" x14ac:dyDescent="0.2">
      <c r="A479" s="17">
        <v>478</v>
      </c>
      <c r="B479" s="18">
        <v>478</v>
      </c>
      <c r="C479" s="19" t="s">
        <v>225</v>
      </c>
      <c r="D479" s="11" t="s">
        <v>243</v>
      </c>
      <c r="E479" s="13">
        <v>22</v>
      </c>
      <c r="F479" s="13">
        <v>54201.14</v>
      </c>
      <c r="G479" s="14">
        <v>1192425.08</v>
      </c>
      <c r="H479" s="14">
        <v>1192425.08</v>
      </c>
      <c r="I479" s="21"/>
      <c r="L479" s="11"/>
      <c r="M479" s="11" t="s">
        <v>158</v>
      </c>
    </row>
    <row r="480" spans="1:13" ht="57" x14ac:dyDescent="0.2">
      <c r="A480" s="17">
        <v>479</v>
      </c>
      <c r="B480" s="18">
        <v>479</v>
      </c>
      <c r="C480" s="19" t="s">
        <v>105</v>
      </c>
      <c r="D480" s="11" t="s">
        <v>243</v>
      </c>
      <c r="E480" s="13">
        <v>1</v>
      </c>
      <c r="F480" s="13">
        <v>32777.9</v>
      </c>
      <c r="G480" s="14">
        <v>32777.9</v>
      </c>
      <c r="H480" s="14">
        <v>32777.9</v>
      </c>
      <c r="I480" s="21"/>
      <c r="L480" s="12"/>
      <c r="M480" s="11" t="s">
        <v>158</v>
      </c>
    </row>
    <row r="481" spans="1:13" ht="57" x14ac:dyDescent="0.2">
      <c r="A481" s="17">
        <v>480</v>
      </c>
      <c r="B481" s="18">
        <v>480</v>
      </c>
      <c r="C481" s="19" t="s">
        <v>228</v>
      </c>
      <c r="D481" s="11" t="s">
        <v>243</v>
      </c>
      <c r="E481" s="13">
        <v>1</v>
      </c>
      <c r="F481" s="13">
        <v>27316.6</v>
      </c>
      <c r="G481" s="14">
        <v>27316.6</v>
      </c>
      <c r="H481" s="14">
        <v>27316.6</v>
      </c>
      <c r="I481" s="21"/>
      <c r="L481" s="11"/>
      <c r="M481" s="11" t="s">
        <v>158</v>
      </c>
    </row>
    <row r="482" spans="1:13" ht="57" x14ac:dyDescent="0.2">
      <c r="A482" s="17">
        <v>481</v>
      </c>
      <c r="B482" s="18">
        <v>481</v>
      </c>
      <c r="C482" s="19" t="s">
        <v>112</v>
      </c>
      <c r="D482" s="11" t="s">
        <v>243</v>
      </c>
      <c r="E482" s="13">
        <v>1</v>
      </c>
      <c r="F482" s="13">
        <v>30850.81</v>
      </c>
      <c r="G482" s="14">
        <v>30850.81</v>
      </c>
      <c r="H482" s="14">
        <v>30850.81</v>
      </c>
      <c r="I482" s="21"/>
      <c r="L482" s="11"/>
      <c r="M482" s="11" t="s">
        <v>159</v>
      </c>
    </row>
    <row r="483" spans="1:13" ht="57" x14ac:dyDescent="0.2">
      <c r="A483" s="17">
        <v>482</v>
      </c>
      <c r="B483" s="18">
        <v>482</v>
      </c>
      <c r="C483" s="19" t="s">
        <v>112</v>
      </c>
      <c r="D483" s="11" t="s">
        <v>243</v>
      </c>
      <c r="E483" s="13">
        <v>6</v>
      </c>
      <c r="F483" s="13">
        <v>30850.81</v>
      </c>
      <c r="G483" s="14">
        <v>185104.86</v>
      </c>
      <c r="H483" s="14">
        <v>185104.86</v>
      </c>
      <c r="I483" s="21"/>
      <c r="L483" s="11"/>
      <c r="M483" s="11" t="s">
        <v>159</v>
      </c>
    </row>
    <row r="484" spans="1:13" ht="57" x14ac:dyDescent="0.2">
      <c r="A484" s="17">
        <v>483</v>
      </c>
      <c r="B484" s="18">
        <v>483</v>
      </c>
      <c r="C484" s="19" t="s">
        <v>225</v>
      </c>
      <c r="D484" s="11" t="s">
        <v>243</v>
      </c>
      <c r="E484" s="13">
        <v>6</v>
      </c>
      <c r="F484" s="13">
        <v>54201.14</v>
      </c>
      <c r="G484" s="14">
        <v>325206.84000000003</v>
      </c>
      <c r="H484" s="14">
        <v>325206.84000000003</v>
      </c>
      <c r="I484" s="21"/>
      <c r="L484" s="11"/>
      <c r="M484" s="11" t="s">
        <v>158</v>
      </c>
    </row>
    <row r="485" spans="1:13" ht="57" x14ac:dyDescent="0.2">
      <c r="A485" s="17">
        <v>484</v>
      </c>
      <c r="B485" s="18">
        <v>484</v>
      </c>
      <c r="C485" s="19" t="s">
        <v>585</v>
      </c>
      <c r="D485" s="11" t="s">
        <v>243</v>
      </c>
      <c r="E485" s="13">
        <v>22</v>
      </c>
      <c r="F485" s="13">
        <v>27278.37</v>
      </c>
      <c r="G485" s="14">
        <v>600124.14</v>
      </c>
      <c r="H485" s="14">
        <v>600124.14</v>
      </c>
      <c r="I485" s="21"/>
      <c r="L485" s="11"/>
      <c r="M485" s="11" t="s">
        <v>158</v>
      </c>
    </row>
    <row r="486" spans="1:13" ht="28.5" x14ac:dyDescent="0.2">
      <c r="A486" s="17">
        <v>485</v>
      </c>
      <c r="B486" s="18">
        <v>485</v>
      </c>
      <c r="C486" s="19" t="s">
        <v>177</v>
      </c>
      <c r="D486" s="11" t="s">
        <v>248</v>
      </c>
      <c r="E486" s="13">
        <v>12</v>
      </c>
      <c r="F486" s="13">
        <v>155499.5</v>
      </c>
      <c r="G486" s="14">
        <v>1865994</v>
      </c>
      <c r="H486" s="14">
        <v>1865994</v>
      </c>
      <c r="I486" s="21"/>
      <c r="L486" s="11"/>
      <c r="M486" s="11" t="s">
        <v>158</v>
      </c>
    </row>
    <row r="487" spans="1:13" ht="42.75" x14ac:dyDescent="0.2">
      <c r="A487" s="31">
        <v>486</v>
      </c>
      <c r="B487" s="18">
        <v>486</v>
      </c>
      <c r="C487" s="32" t="s">
        <v>580</v>
      </c>
      <c r="D487" s="30" t="s">
        <v>421</v>
      </c>
      <c r="E487" s="33">
        <v>1999686.75</v>
      </c>
      <c r="F487" s="33">
        <v>1</v>
      </c>
      <c r="G487" s="34">
        <v>0</v>
      </c>
      <c r="H487" s="34">
        <v>0</v>
      </c>
      <c r="I487" s="37" t="s">
        <v>263</v>
      </c>
      <c r="J487" s="35"/>
      <c r="K487" s="35"/>
      <c r="L487" s="30" t="s">
        <v>263</v>
      </c>
      <c r="M487" s="30" t="s">
        <v>263</v>
      </c>
    </row>
    <row r="488" spans="1:13" ht="28.5" x14ac:dyDescent="0.2">
      <c r="A488" s="17">
        <v>487</v>
      </c>
      <c r="B488" s="18">
        <v>487</v>
      </c>
      <c r="C488" s="19" t="s">
        <v>176</v>
      </c>
      <c r="D488" s="11" t="s">
        <v>39</v>
      </c>
      <c r="E488" s="13">
        <v>90</v>
      </c>
      <c r="F488" s="13">
        <v>2650.69</v>
      </c>
      <c r="G488" s="14">
        <v>238562.1</v>
      </c>
      <c r="H488" s="14">
        <v>238562.1</v>
      </c>
      <c r="I488" s="21"/>
      <c r="L488" s="11"/>
      <c r="M488" s="11" t="s">
        <v>159</v>
      </c>
    </row>
    <row r="489" spans="1:13" ht="28.5" x14ac:dyDescent="0.2">
      <c r="A489" s="17">
        <v>488</v>
      </c>
      <c r="B489" s="18">
        <v>488</v>
      </c>
      <c r="C489" s="19" t="s">
        <v>226</v>
      </c>
      <c r="D489" s="11" t="s">
        <v>39</v>
      </c>
      <c r="E489" s="13">
        <v>10</v>
      </c>
      <c r="F489" s="13">
        <v>68760.5</v>
      </c>
      <c r="G489" s="14">
        <v>687605</v>
      </c>
      <c r="H489" s="14">
        <v>687605</v>
      </c>
      <c r="I489" s="21"/>
      <c r="L489" s="11"/>
      <c r="M489" s="11" t="s">
        <v>158</v>
      </c>
    </row>
    <row r="490" spans="1:13" ht="28.5" x14ac:dyDescent="0.2">
      <c r="A490" s="17">
        <v>489</v>
      </c>
      <c r="B490" s="18">
        <v>489</v>
      </c>
      <c r="C490" s="19" t="s">
        <v>225</v>
      </c>
      <c r="D490" s="11" t="s">
        <v>39</v>
      </c>
      <c r="E490" s="13">
        <v>15</v>
      </c>
      <c r="F490" s="13">
        <v>54201.14</v>
      </c>
      <c r="G490" s="14">
        <v>813017.1</v>
      </c>
      <c r="H490" s="14">
        <v>813017.1</v>
      </c>
      <c r="I490" s="21"/>
      <c r="L490" s="11"/>
      <c r="M490" s="11" t="s">
        <v>158</v>
      </c>
    </row>
    <row r="491" spans="1:13" ht="28.5" x14ac:dyDescent="0.2">
      <c r="A491" s="17">
        <v>490</v>
      </c>
      <c r="B491" s="18">
        <v>490</v>
      </c>
      <c r="C491" s="19" t="s">
        <v>224</v>
      </c>
      <c r="D491" s="11" t="s">
        <v>39</v>
      </c>
      <c r="E491" s="13">
        <v>1</v>
      </c>
      <c r="F491" s="13">
        <v>108200.19</v>
      </c>
      <c r="G491" s="14">
        <v>108200.19</v>
      </c>
      <c r="H491" s="14">
        <v>108200.19</v>
      </c>
      <c r="I491" s="21"/>
      <c r="L491" s="11"/>
      <c r="M491" s="11" t="s">
        <v>158</v>
      </c>
    </row>
    <row r="492" spans="1:13" ht="99.75" x14ac:dyDescent="0.2">
      <c r="A492" s="17">
        <v>491</v>
      </c>
      <c r="B492" s="18">
        <v>491</v>
      </c>
      <c r="C492" s="19" t="s">
        <v>586</v>
      </c>
      <c r="D492" s="11" t="s">
        <v>27</v>
      </c>
      <c r="E492" s="13">
        <v>150</v>
      </c>
      <c r="F492" s="13">
        <v>6292</v>
      </c>
      <c r="G492" s="14">
        <v>943800</v>
      </c>
      <c r="H492" s="14">
        <v>943800</v>
      </c>
      <c r="I492" s="21"/>
      <c r="L492" s="11"/>
      <c r="M492" s="11" t="s">
        <v>158</v>
      </c>
    </row>
    <row r="493" spans="1:13" ht="42.75" x14ac:dyDescent="0.2">
      <c r="A493" s="17">
        <v>492</v>
      </c>
      <c r="B493" s="18">
        <v>492</v>
      </c>
      <c r="C493" s="19" t="s">
        <v>101</v>
      </c>
      <c r="D493" s="11" t="s">
        <v>245</v>
      </c>
      <c r="E493" s="13">
        <v>5</v>
      </c>
      <c r="F493" s="13">
        <v>171067.5</v>
      </c>
      <c r="G493" s="14">
        <v>855337.5</v>
      </c>
      <c r="H493" s="14">
        <v>855337.5</v>
      </c>
      <c r="I493" s="21"/>
      <c r="L493" s="11"/>
      <c r="M493" s="11" t="s">
        <v>158</v>
      </c>
    </row>
    <row r="494" spans="1:13" ht="42.75" x14ac:dyDescent="0.2">
      <c r="A494" s="17">
        <v>493</v>
      </c>
      <c r="B494" s="18">
        <v>493</v>
      </c>
      <c r="C494" s="19" t="s">
        <v>106</v>
      </c>
      <c r="D494" s="11" t="s">
        <v>245</v>
      </c>
      <c r="E494" s="13">
        <v>14</v>
      </c>
      <c r="F494" s="13">
        <v>16168.37</v>
      </c>
      <c r="G494" s="14">
        <v>226357.18</v>
      </c>
      <c r="H494" s="14">
        <v>226357.18</v>
      </c>
      <c r="I494" s="21"/>
      <c r="L494" s="11"/>
      <c r="M494" s="11" t="s">
        <v>158</v>
      </c>
    </row>
    <row r="495" spans="1:13" ht="42.75" x14ac:dyDescent="0.2">
      <c r="A495" s="17">
        <v>494</v>
      </c>
      <c r="B495" s="18">
        <v>494</v>
      </c>
      <c r="C495" s="19" t="s">
        <v>173</v>
      </c>
      <c r="D495" s="11" t="s">
        <v>245</v>
      </c>
      <c r="E495" s="13">
        <v>6</v>
      </c>
      <c r="F495" s="13">
        <v>13503.25</v>
      </c>
      <c r="G495" s="14">
        <v>81019.5</v>
      </c>
      <c r="H495" s="14">
        <v>81019.5</v>
      </c>
      <c r="I495" s="21"/>
      <c r="L495" s="11"/>
      <c r="M495" s="11" t="s">
        <v>158</v>
      </c>
    </row>
    <row r="496" spans="1:13" ht="42.75" x14ac:dyDescent="0.2">
      <c r="A496" s="17">
        <v>495</v>
      </c>
      <c r="B496" s="18">
        <v>495</v>
      </c>
      <c r="C496" s="19" t="s">
        <v>836</v>
      </c>
      <c r="D496" s="11" t="s">
        <v>245</v>
      </c>
      <c r="E496" s="13">
        <v>2</v>
      </c>
      <c r="F496" s="13">
        <v>6292</v>
      </c>
      <c r="G496" s="14">
        <v>12584</v>
      </c>
      <c r="H496" s="14">
        <v>12584</v>
      </c>
      <c r="I496" s="21"/>
      <c r="L496" s="11"/>
      <c r="M496" s="11" t="s">
        <v>158</v>
      </c>
    </row>
    <row r="497" spans="1:13" ht="42.75" x14ac:dyDescent="0.2">
      <c r="A497" s="17">
        <v>496</v>
      </c>
      <c r="B497" s="18">
        <v>496</v>
      </c>
      <c r="C497" s="19" t="s">
        <v>111</v>
      </c>
      <c r="D497" s="11" t="s">
        <v>245</v>
      </c>
      <c r="E497" s="13">
        <v>37</v>
      </c>
      <c r="F497" s="13">
        <v>20005.5</v>
      </c>
      <c r="G497" s="14">
        <v>740205</v>
      </c>
      <c r="H497" s="14">
        <v>740205</v>
      </c>
      <c r="I497" s="21"/>
      <c r="L497" s="11"/>
      <c r="M497" s="11" t="s">
        <v>158</v>
      </c>
    </row>
    <row r="498" spans="1:13" ht="42.75" x14ac:dyDescent="0.2">
      <c r="A498" s="17">
        <v>497</v>
      </c>
      <c r="B498" s="18">
        <v>497</v>
      </c>
      <c r="C498" s="19" t="s">
        <v>107</v>
      </c>
      <c r="D498" s="11" t="s">
        <v>245</v>
      </c>
      <c r="E498" s="13">
        <v>7</v>
      </c>
      <c r="F498" s="13">
        <v>119920</v>
      </c>
      <c r="G498" s="14">
        <v>839440</v>
      </c>
      <c r="H498" s="14">
        <v>839440</v>
      </c>
      <c r="I498" s="21"/>
      <c r="L498" s="12"/>
      <c r="M498" s="11" t="s">
        <v>158</v>
      </c>
    </row>
    <row r="499" spans="1:13" ht="42.75" x14ac:dyDescent="0.2">
      <c r="A499" s="17">
        <v>498</v>
      </c>
      <c r="B499" s="18">
        <v>498</v>
      </c>
      <c r="C499" s="19" t="s">
        <v>102</v>
      </c>
      <c r="D499" s="11" t="s">
        <v>245</v>
      </c>
      <c r="E499" s="13">
        <v>6</v>
      </c>
      <c r="F499" s="13">
        <v>11480</v>
      </c>
      <c r="G499" s="14">
        <v>68880</v>
      </c>
      <c r="H499" s="14">
        <v>68880</v>
      </c>
      <c r="I499" s="21"/>
      <c r="L499" s="11"/>
      <c r="M499" s="11" t="s">
        <v>158</v>
      </c>
    </row>
    <row r="500" spans="1:13" ht="42.75" x14ac:dyDescent="0.2">
      <c r="A500" s="17">
        <v>499</v>
      </c>
      <c r="B500" s="18">
        <v>499</v>
      </c>
      <c r="C500" s="19" t="s">
        <v>587</v>
      </c>
      <c r="D500" s="11" t="s">
        <v>245</v>
      </c>
      <c r="E500" s="13">
        <v>6</v>
      </c>
      <c r="F500" s="13">
        <v>26881.5</v>
      </c>
      <c r="G500" s="14">
        <v>161289</v>
      </c>
      <c r="H500" s="14">
        <v>161289</v>
      </c>
      <c r="I500" s="21"/>
      <c r="L500" s="11"/>
      <c r="M500" s="11" t="s">
        <v>158</v>
      </c>
    </row>
    <row r="501" spans="1:13" ht="42.75" x14ac:dyDescent="0.2">
      <c r="A501" s="17">
        <v>500</v>
      </c>
      <c r="B501" s="18">
        <v>500</v>
      </c>
      <c r="C501" s="19" t="s">
        <v>175</v>
      </c>
      <c r="D501" s="11" t="s">
        <v>245</v>
      </c>
      <c r="E501" s="13">
        <v>57</v>
      </c>
      <c r="F501" s="13">
        <v>6728</v>
      </c>
      <c r="G501" s="14">
        <v>383496</v>
      </c>
      <c r="H501" s="14">
        <v>383496</v>
      </c>
      <c r="I501" s="21"/>
      <c r="L501" s="11"/>
      <c r="M501" s="11" t="s">
        <v>158</v>
      </c>
    </row>
    <row r="502" spans="1:13" ht="42.75" x14ac:dyDescent="0.2">
      <c r="A502" s="17">
        <v>501</v>
      </c>
      <c r="B502" s="18">
        <v>501</v>
      </c>
      <c r="C502" s="19" t="s">
        <v>588</v>
      </c>
      <c r="D502" s="11" t="s">
        <v>245</v>
      </c>
      <c r="E502" s="13">
        <v>10</v>
      </c>
      <c r="F502" s="13">
        <v>9585</v>
      </c>
      <c r="G502" s="14">
        <v>95850</v>
      </c>
      <c r="H502" s="14">
        <v>95850</v>
      </c>
      <c r="I502" s="21"/>
      <c r="L502" s="11"/>
      <c r="M502" s="11" t="s">
        <v>158</v>
      </c>
    </row>
    <row r="503" spans="1:13" ht="42.75" x14ac:dyDescent="0.2">
      <c r="A503" s="17">
        <v>502</v>
      </c>
      <c r="B503" s="18">
        <v>502</v>
      </c>
      <c r="C503" s="19" t="s">
        <v>589</v>
      </c>
      <c r="D503" s="11" t="s">
        <v>245</v>
      </c>
      <c r="E503" s="13">
        <v>2000</v>
      </c>
      <c r="F503" s="13">
        <v>807</v>
      </c>
      <c r="G503" s="14">
        <v>1614000</v>
      </c>
      <c r="H503" s="14">
        <v>1614000</v>
      </c>
      <c r="I503" s="21"/>
      <c r="L503" s="11"/>
      <c r="M503" s="11" t="s">
        <v>158</v>
      </c>
    </row>
    <row r="504" spans="1:13" ht="42.75" x14ac:dyDescent="0.2">
      <c r="A504" s="17">
        <v>503</v>
      </c>
      <c r="B504" s="18">
        <v>503</v>
      </c>
      <c r="C504" s="19" t="s">
        <v>174</v>
      </c>
      <c r="D504" s="11" t="s">
        <v>245</v>
      </c>
      <c r="E504" s="13">
        <v>30</v>
      </c>
      <c r="F504" s="13">
        <v>22000</v>
      </c>
      <c r="G504" s="14">
        <v>660000</v>
      </c>
      <c r="H504" s="14">
        <v>660000</v>
      </c>
      <c r="I504" s="21"/>
      <c r="L504" s="11"/>
      <c r="M504" s="11" t="s">
        <v>158</v>
      </c>
    </row>
    <row r="505" spans="1:13" ht="42.75" x14ac:dyDescent="0.2">
      <c r="A505" s="17">
        <v>504</v>
      </c>
      <c r="B505" s="18">
        <v>504</v>
      </c>
      <c r="C505" s="19" t="s">
        <v>227</v>
      </c>
      <c r="D505" s="11" t="s">
        <v>30</v>
      </c>
      <c r="E505" s="13">
        <v>10</v>
      </c>
      <c r="F505" s="13">
        <v>18793</v>
      </c>
      <c r="G505" s="14">
        <v>187930</v>
      </c>
      <c r="H505" s="14">
        <v>187930</v>
      </c>
      <c r="I505" s="21"/>
      <c r="L505" s="11"/>
      <c r="M505" s="11" t="s">
        <v>158</v>
      </c>
    </row>
    <row r="506" spans="1:13" ht="42.75" x14ac:dyDescent="0.2">
      <c r="A506" s="17">
        <v>505</v>
      </c>
      <c r="B506" s="18">
        <v>505</v>
      </c>
      <c r="C506" s="19" t="s">
        <v>590</v>
      </c>
      <c r="D506" s="11" t="s">
        <v>591</v>
      </c>
      <c r="E506" s="13">
        <v>50</v>
      </c>
      <c r="F506" s="13">
        <v>2507.46</v>
      </c>
      <c r="G506" s="14">
        <v>125373</v>
      </c>
      <c r="H506" s="14">
        <v>125373</v>
      </c>
      <c r="I506" s="21"/>
      <c r="L506" s="11"/>
      <c r="M506" s="11" t="s">
        <v>158</v>
      </c>
    </row>
    <row r="507" spans="1:13" ht="42.75" x14ac:dyDescent="0.2">
      <c r="A507" s="17">
        <v>506</v>
      </c>
      <c r="B507" s="18">
        <v>506</v>
      </c>
      <c r="C507" s="19" t="s">
        <v>103</v>
      </c>
      <c r="D507" s="11" t="s">
        <v>244</v>
      </c>
      <c r="E507" s="13">
        <v>10</v>
      </c>
      <c r="F507" s="13">
        <v>38000</v>
      </c>
      <c r="G507" s="14">
        <v>380000</v>
      </c>
      <c r="H507" s="14">
        <v>380000</v>
      </c>
      <c r="I507" s="21"/>
      <c r="L507" s="24"/>
      <c r="M507" s="11" t="s">
        <v>159</v>
      </c>
    </row>
    <row r="508" spans="1:13" ht="42.75" x14ac:dyDescent="0.2">
      <c r="A508" s="17">
        <v>507</v>
      </c>
      <c r="B508" s="18">
        <v>507</v>
      </c>
      <c r="C508" s="19" t="s">
        <v>104</v>
      </c>
      <c r="D508" s="11" t="s">
        <v>244</v>
      </c>
      <c r="E508" s="13">
        <v>10</v>
      </c>
      <c r="F508" s="13">
        <v>20459</v>
      </c>
      <c r="G508" s="14">
        <v>204590</v>
      </c>
      <c r="H508" s="14">
        <v>204590</v>
      </c>
      <c r="I508" s="21"/>
      <c r="L508" s="24"/>
      <c r="M508" s="11" t="s">
        <v>159</v>
      </c>
    </row>
    <row r="509" spans="1:13" ht="42.75" x14ac:dyDescent="0.2">
      <c r="A509" s="17">
        <v>508</v>
      </c>
      <c r="B509" s="18">
        <v>508</v>
      </c>
      <c r="C509" s="19" t="s">
        <v>229</v>
      </c>
      <c r="D509" s="11" t="s">
        <v>244</v>
      </c>
      <c r="E509" s="13">
        <v>1</v>
      </c>
      <c r="F509" s="13">
        <v>304841</v>
      </c>
      <c r="G509" s="14">
        <v>304841</v>
      </c>
      <c r="H509" s="14">
        <v>304841</v>
      </c>
      <c r="I509" s="21"/>
      <c r="L509" s="24"/>
      <c r="M509" s="24" t="s">
        <v>158</v>
      </c>
    </row>
    <row r="510" spans="1:13" ht="42.75" x14ac:dyDescent="0.2">
      <c r="A510" s="17">
        <v>509</v>
      </c>
      <c r="B510" s="18">
        <v>509</v>
      </c>
      <c r="C510" s="19" t="s">
        <v>109</v>
      </c>
      <c r="D510" s="11" t="s">
        <v>244</v>
      </c>
      <c r="E510" s="13">
        <v>63</v>
      </c>
      <c r="F510" s="13">
        <v>18320</v>
      </c>
      <c r="G510" s="14">
        <v>1154160</v>
      </c>
      <c r="H510" s="14">
        <v>1154160</v>
      </c>
      <c r="I510" s="21"/>
      <c r="L510" s="24"/>
      <c r="M510" s="11" t="s">
        <v>159</v>
      </c>
    </row>
    <row r="511" spans="1:13" ht="42.75" x14ac:dyDescent="0.2">
      <c r="A511" s="17">
        <v>510</v>
      </c>
      <c r="B511" s="18">
        <v>510</v>
      </c>
      <c r="C511" s="19" t="s">
        <v>592</v>
      </c>
      <c r="D511" s="11" t="s">
        <v>244</v>
      </c>
      <c r="E511" s="13">
        <v>2</v>
      </c>
      <c r="F511" s="13">
        <v>139750</v>
      </c>
      <c r="G511" s="14">
        <v>279500</v>
      </c>
      <c r="H511" s="14">
        <v>279500</v>
      </c>
      <c r="I511" s="21"/>
      <c r="L511" s="24"/>
      <c r="M511" s="24" t="s">
        <v>158</v>
      </c>
    </row>
    <row r="512" spans="1:13" ht="42.75" x14ac:dyDescent="0.2">
      <c r="A512" s="17">
        <v>511</v>
      </c>
      <c r="B512" s="18">
        <v>511</v>
      </c>
      <c r="C512" s="19" t="s">
        <v>593</v>
      </c>
      <c r="D512" s="11" t="s">
        <v>244</v>
      </c>
      <c r="E512" s="13">
        <v>6</v>
      </c>
      <c r="F512" s="13">
        <v>28185</v>
      </c>
      <c r="G512" s="14">
        <v>169110</v>
      </c>
      <c r="H512" s="14">
        <v>169110</v>
      </c>
      <c r="I512" s="21"/>
      <c r="L512" s="24"/>
      <c r="M512" s="11" t="s">
        <v>159</v>
      </c>
    </row>
    <row r="513" spans="1:13" ht="43.5" x14ac:dyDescent="0.2">
      <c r="A513" s="17">
        <v>512</v>
      </c>
      <c r="B513" s="18">
        <v>512</v>
      </c>
      <c r="C513" s="19" t="s">
        <v>905</v>
      </c>
      <c r="D513" s="11" t="s">
        <v>244</v>
      </c>
      <c r="E513" s="13">
        <v>3</v>
      </c>
      <c r="F513" s="13">
        <v>62836</v>
      </c>
      <c r="G513" s="14">
        <v>188508</v>
      </c>
      <c r="H513" s="14">
        <v>188508</v>
      </c>
      <c r="I513" s="21"/>
      <c r="L513" s="24"/>
      <c r="M513" s="24" t="s">
        <v>158</v>
      </c>
    </row>
    <row r="514" spans="1:13" ht="42.75" x14ac:dyDescent="0.2">
      <c r="A514" s="17">
        <v>513</v>
      </c>
      <c r="B514" s="18">
        <v>513</v>
      </c>
      <c r="C514" s="19" t="s">
        <v>108</v>
      </c>
      <c r="D514" s="11" t="s">
        <v>244</v>
      </c>
      <c r="E514" s="13">
        <v>6</v>
      </c>
      <c r="F514" s="13">
        <v>17135.86</v>
      </c>
      <c r="G514" s="14">
        <v>102815.16</v>
      </c>
      <c r="H514" s="14">
        <v>102815.16</v>
      </c>
      <c r="I514" s="21"/>
      <c r="L514" s="24"/>
      <c r="M514" s="24" t="s">
        <v>158</v>
      </c>
    </row>
    <row r="515" spans="1:13" ht="42.75" x14ac:dyDescent="0.2">
      <c r="A515" s="17">
        <v>514</v>
      </c>
      <c r="B515" s="18">
        <v>514</v>
      </c>
      <c r="C515" s="19" t="s">
        <v>110</v>
      </c>
      <c r="D515" s="11" t="s">
        <v>244</v>
      </c>
      <c r="E515" s="13">
        <v>6</v>
      </c>
      <c r="F515" s="13">
        <v>25018.21</v>
      </c>
      <c r="G515" s="14">
        <v>150109.26</v>
      </c>
      <c r="H515" s="14">
        <v>150109.26</v>
      </c>
      <c r="I515" s="21"/>
      <c r="L515" s="24"/>
      <c r="M515" s="24" t="s">
        <v>158</v>
      </c>
    </row>
    <row r="516" spans="1:13" ht="42.75" x14ac:dyDescent="0.2">
      <c r="A516" s="17">
        <v>515</v>
      </c>
      <c r="B516" s="18">
        <v>515</v>
      </c>
      <c r="C516" s="19" t="s">
        <v>172</v>
      </c>
      <c r="D516" s="11" t="s">
        <v>244</v>
      </c>
      <c r="E516" s="13">
        <v>150</v>
      </c>
      <c r="F516" s="13">
        <v>2293.9</v>
      </c>
      <c r="G516" s="14">
        <v>344085</v>
      </c>
      <c r="H516" s="14">
        <v>344085</v>
      </c>
      <c r="I516" s="21"/>
      <c r="L516" s="24"/>
      <c r="M516" s="24" t="s">
        <v>158</v>
      </c>
    </row>
    <row r="517" spans="1:13" ht="42.75" x14ac:dyDescent="0.2">
      <c r="A517" s="17">
        <v>516</v>
      </c>
      <c r="B517" s="36">
        <v>516</v>
      </c>
      <c r="C517" s="19" t="s">
        <v>594</v>
      </c>
      <c r="D517" s="11" t="s">
        <v>421</v>
      </c>
      <c r="E517" s="13">
        <v>39233081</v>
      </c>
      <c r="F517" s="13">
        <v>1</v>
      </c>
      <c r="G517" s="14">
        <f>39999782.66-766701.67</f>
        <v>39233080.989999995</v>
      </c>
      <c r="H517" s="14">
        <f>39999782.66-766701.67</f>
        <v>39233080.989999995</v>
      </c>
      <c r="I517" s="22">
        <v>62026002800049</v>
      </c>
      <c r="L517" s="12" t="s">
        <v>880</v>
      </c>
      <c r="M517" s="12" t="s">
        <v>159</v>
      </c>
    </row>
    <row r="518" spans="1:13" ht="42.75" x14ac:dyDescent="0.2">
      <c r="A518" s="17">
        <v>517</v>
      </c>
      <c r="B518" s="18">
        <v>517</v>
      </c>
      <c r="C518" s="19" t="s">
        <v>116</v>
      </c>
      <c r="D518" s="11" t="s">
        <v>28</v>
      </c>
      <c r="E518" s="13">
        <v>20</v>
      </c>
      <c r="F518" s="13">
        <v>10099.67</v>
      </c>
      <c r="G518" s="14">
        <v>201993.4</v>
      </c>
      <c r="H518" s="14">
        <v>201993.4</v>
      </c>
      <c r="I518" s="21"/>
      <c r="L518" s="11"/>
      <c r="M518" s="11" t="s">
        <v>158</v>
      </c>
    </row>
    <row r="519" spans="1:13" ht="42.75" x14ac:dyDescent="0.2">
      <c r="A519" s="17">
        <v>518</v>
      </c>
      <c r="B519" s="36">
        <v>518</v>
      </c>
      <c r="C519" s="19" t="s">
        <v>594</v>
      </c>
      <c r="D519" s="11" t="s">
        <v>421</v>
      </c>
      <c r="E519" s="13">
        <v>8561026</v>
      </c>
      <c r="F519" s="13">
        <v>1</v>
      </c>
      <c r="G519" s="14">
        <f>25000006.6-16438980.33</f>
        <v>8561026.2700000014</v>
      </c>
      <c r="H519" s="14">
        <f>25000006.6-16438980.33</f>
        <v>8561026.2700000014</v>
      </c>
      <c r="I519" s="22">
        <v>62026002800055</v>
      </c>
      <c r="L519" s="11" t="s">
        <v>880</v>
      </c>
      <c r="M519" s="11" t="s">
        <v>159</v>
      </c>
    </row>
    <row r="520" spans="1:13" ht="28.5" x14ac:dyDescent="0.2">
      <c r="A520" s="17">
        <v>519</v>
      </c>
      <c r="B520" s="18">
        <v>519</v>
      </c>
      <c r="C520" s="19" t="s">
        <v>116</v>
      </c>
      <c r="D520" s="11" t="s">
        <v>39</v>
      </c>
      <c r="E520" s="13">
        <v>73</v>
      </c>
      <c r="F520" s="13">
        <v>10099.67</v>
      </c>
      <c r="G520" s="14">
        <v>737275.91</v>
      </c>
      <c r="H520" s="14">
        <v>737275.91</v>
      </c>
      <c r="I520" s="21"/>
      <c r="L520" s="11"/>
      <c r="M520" s="11" t="s">
        <v>159</v>
      </c>
    </row>
    <row r="521" spans="1:13" ht="42.75" x14ac:dyDescent="0.2">
      <c r="A521" s="17">
        <v>520</v>
      </c>
      <c r="B521" s="18">
        <v>520</v>
      </c>
      <c r="C521" s="19" t="s">
        <v>113</v>
      </c>
      <c r="D521" s="11" t="s">
        <v>39</v>
      </c>
      <c r="E521" s="13">
        <v>700</v>
      </c>
      <c r="F521" s="13">
        <v>7372.91</v>
      </c>
      <c r="G521" s="14">
        <v>5161037</v>
      </c>
      <c r="H521" s="14">
        <v>5161037</v>
      </c>
      <c r="I521" s="21"/>
      <c r="L521" s="11"/>
      <c r="M521" s="11" t="s">
        <v>159</v>
      </c>
    </row>
    <row r="522" spans="1:13" ht="42.75" x14ac:dyDescent="0.2">
      <c r="A522" s="17">
        <v>521</v>
      </c>
      <c r="B522" s="18">
        <v>521</v>
      </c>
      <c r="C522" s="19" t="s">
        <v>113</v>
      </c>
      <c r="D522" s="11" t="s">
        <v>39</v>
      </c>
      <c r="E522" s="13">
        <v>14</v>
      </c>
      <c r="F522" s="13">
        <v>7372.91</v>
      </c>
      <c r="G522" s="14">
        <v>103220.74</v>
      </c>
      <c r="H522" s="14">
        <v>103220.74</v>
      </c>
      <c r="I522" s="21"/>
      <c r="L522" s="11"/>
      <c r="M522" s="11" t="s">
        <v>159</v>
      </c>
    </row>
    <row r="523" spans="1:13" ht="28.5" x14ac:dyDescent="0.2">
      <c r="A523" s="17">
        <v>522</v>
      </c>
      <c r="B523" s="18">
        <v>522</v>
      </c>
      <c r="C523" s="19" t="s">
        <v>595</v>
      </c>
      <c r="D523" s="11" t="s">
        <v>39</v>
      </c>
      <c r="E523" s="13">
        <v>4</v>
      </c>
      <c r="F523" s="13">
        <v>17025</v>
      </c>
      <c r="G523" s="14">
        <v>68100</v>
      </c>
      <c r="H523" s="14">
        <v>68100</v>
      </c>
      <c r="I523" s="21"/>
      <c r="L523" s="12"/>
      <c r="M523" s="11" t="s">
        <v>159</v>
      </c>
    </row>
    <row r="524" spans="1:13" ht="28.5" x14ac:dyDescent="0.2">
      <c r="A524" s="17">
        <v>523</v>
      </c>
      <c r="B524" s="18">
        <v>523</v>
      </c>
      <c r="C524" s="19" t="s">
        <v>596</v>
      </c>
      <c r="D524" s="11" t="s">
        <v>39</v>
      </c>
      <c r="E524" s="13">
        <v>2</v>
      </c>
      <c r="F524" s="13">
        <v>2920</v>
      </c>
      <c r="G524" s="14">
        <v>5840</v>
      </c>
      <c r="H524" s="14">
        <v>5840</v>
      </c>
      <c r="I524" s="21"/>
      <c r="L524" s="12"/>
      <c r="M524" s="11" t="s">
        <v>159</v>
      </c>
    </row>
    <row r="525" spans="1:13" ht="71.25" x14ac:dyDescent="0.2">
      <c r="A525" s="17">
        <v>524</v>
      </c>
      <c r="B525" s="18">
        <v>524</v>
      </c>
      <c r="C525" s="19" t="s">
        <v>597</v>
      </c>
      <c r="D525" s="11" t="s">
        <v>31</v>
      </c>
      <c r="E525" s="13">
        <v>100</v>
      </c>
      <c r="F525" s="13">
        <v>6210.67</v>
      </c>
      <c r="G525" s="14">
        <v>621067</v>
      </c>
      <c r="H525" s="14">
        <v>621067</v>
      </c>
      <c r="I525" s="21"/>
      <c r="L525" s="11"/>
      <c r="M525" s="11" t="s">
        <v>158</v>
      </c>
    </row>
    <row r="526" spans="1:13" ht="42.75" x14ac:dyDescent="0.2">
      <c r="A526" s="17">
        <v>525</v>
      </c>
      <c r="B526" s="18">
        <v>525</v>
      </c>
      <c r="C526" s="19" t="s">
        <v>119</v>
      </c>
      <c r="D526" s="11" t="s">
        <v>244</v>
      </c>
      <c r="E526" s="13">
        <v>50</v>
      </c>
      <c r="F526" s="13">
        <v>10339.09</v>
      </c>
      <c r="G526" s="14">
        <v>516954.5</v>
      </c>
      <c r="H526" s="14">
        <v>516954.5</v>
      </c>
      <c r="I526" s="21"/>
      <c r="L526" s="24"/>
      <c r="M526" s="11" t="s">
        <v>158</v>
      </c>
    </row>
    <row r="527" spans="1:13" ht="42.75" x14ac:dyDescent="0.2">
      <c r="A527" s="17">
        <v>526</v>
      </c>
      <c r="B527" s="18">
        <v>526</v>
      </c>
      <c r="C527" s="19" t="s">
        <v>115</v>
      </c>
      <c r="D527" s="11" t="s">
        <v>244</v>
      </c>
      <c r="E527" s="13">
        <v>150</v>
      </c>
      <c r="F527" s="13">
        <v>1643.87</v>
      </c>
      <c r="G527" s="14">
        <v>246580.5</v>
      </c>
      <c r="H527" s="14">
        <v>246580.5</v>
      </c>
      <c r="I527" s="21"/>
      <c r="L527" s="24"/>
      <c r="M527" s="11" t="s">
        <v>158</v>
      </c>
    </row>
    <row r="528" spans="1:13" ht="42.75" x14ac:dyDescent="0.2">
      <c r="A528" s="17">
        <v>527</v>
      </c>
      <c r="B528" s="18">
        <v>527</v>
      </c>
      <c r="C528" s="19" t="s">
        <v>114</v>
      </c>
      <c r="D528" s="11" t="s">
        <v>244</v>
      </c>
      <c r="E528" s="13">
        <v>4</v>
      </c>
      <c r="F528" s="13">
        <v>44475.11</v>
      </c>
      <c r="G528" s="14">
        <v>177900.44</v>
      </c>
      <c r="H528" s="14">
        <v>177900.44</v>
      </c>
      <c r="I528" s="21"/>
      <c r="L528" s="24"/>
      <c r="M528" s="11" t="s">
        <v>158</v>
      </c>
    </row>
    <row r="529" spans="1:13" ht="42.75" x14ac:dyDescent="0.2">
      <c r="A529" s="17">
        <v>528</v>
      </c>
      <c r="B529" s="18">
        <v>528</v>
      </c>
      <c r="C529" s="19" t="s">
        <v>598</v>
      </c>
      <c r="D529" s="11" t="s">
        <v>244</v>
      </c>
      <c r="E529" s="13">
        <v>5</v>
      </c>
      <c r="F529" s="13">
        <v>70364.509999999995</v>
      </c>
      <c r="G529" s="14">
        <v>351822.55</v>
      </c>
      <c r="H529" s="14">
        <v>351822.55</v>
      </c>
      <c r="I529" s="21"/>
      <c r="L529" s="24"/>
      <c r="M529" s="11" t="s">
        <v>158</v>
      </c>
    </row>
    <row r="530" spans="1:13" ht="42.75" x14ac:dyDescent="0.2">
      <c r="A530" s="17">
        <v>529</v>
      </c>
      <c r="B530" s="18">
        <v>529</v>
      </c>
      <c r="C530" s="19" t="s">
        <v>120</v>
      </c>
      <c r="D530" s="11" t="s">
        <v>244</v>
      </c>
      <c r="E530" s="13">
        <v>40</v>
      </c>
      <c r="F530" s="13">
        <v>3601.96</v>
      </c>
      <c r="G530" s="14">
        <v>0</v>
      </c>
      <c r="H530" s="14">
        <v>0</v>
      </c>
      <c r="I530" s="21" t="s">
        <v>263</v>
      </c>
      <c r="L530" s="24" t="s">
        <v>263</v>
      </c>
      <c r="M530" s="11" t="s">
        <v>278</v>
      </c>
    </row>
    <row r="531" spans="1:13" ht="42.75" x14ac:dyDescent="0.2">
      <c r="A531" s="17">
        <v>530</v>
      </c>
      <c r="B531" s="18">
        <v>530</v>
      </c>
      <c r="C531" s="19" t="s">
        <v>117</v>
      </c>
      <c r="D531" s="11" t="s">
        <v>244</v>
      </c>
      <c r="E531" s="13">
        <v>250</v>
      </c>
      <c r="F531" s="13">
        <v>1100.03</v>
      </c>
      <c r="G531" s="14">
        <v>275007.5</v>
      </c>
      <c r="H531" s="14">
        <v>275007.5</v>
      </c>
      <c r="I531" s="21"/>
      <c r="L531" s="24"/>
      <c r="M531" s="24" t="s">
        <v>158</v>
      </c>
    </row>
    <row r="532" spans="1:13" ht="42.75" x14ac:dyDescent="0.2">
      <c r="A532" s="17">
        <v>531</v>
      </c>
      <c r="B532" s="18">
        <v>531</v>
      </c>
      <c r="C532" s="19" t="s">
        <v>122</v>
      </c>
      <c r="D532" s="11" t="s">
        <v>244</v>
      </c>
      <c r="E532" s="13">
        <v>30</v>
      </c>
      <c r="F532" s="13">
        <v>5932</v>
      </c>
      <c r="G532" s="14">
        <v>177960</v>
      </c>
      <c r="H532" s="14">
        <v>177960</v>
      </c>
      <c r="I532" s="21"/>
      <c r="L532" s="11"/>
      <c r="M532" s="24" t="s">
        <v>158</v>
      </c>
    </row>
    <row r="533" spans="1:13" ht="42.75" x14ac:dyDescent="0.2">
      <c r="A533" s="17">
        <v>532</v>
      </c>
      <c r="B533" s="18">
        <v>532</v>
      </c>
      <c r="C533" s="19" t="s">
        <v>599</v>
      </c>
      <c r="D533" s="11" t="s">
        <v>244</v>
      </c>
      <c r="E533" s="13">
        <v>30</v>
      </c>
      <c r="F533" s="13">
        <v>7000</v>
      </c>
      <c r="G533" s="14">
        <v>210000</v>
      </c>
      <c r="H533" s="14">
        <v>210000</v>
      </c>
      <c r="I533" s="21"/>
      <c r="L533" s="24"/>
      <c r="M533" s="24" t="s">
        <v>159</v>
      </c>
    </row>
    <row r="534" spans="1:13" ht="42.75" x14ac:dyDescent="0.2">
      <c r="A534" s="17">
        <v>533</v>
      </c>
      <c r="B534" s="18">
        <v>533</v>
      </c>
      <c r="C534" s="19" t="s">
        <v>121</v>
      </c>
      <c r="D534" s="11" t="s">
        <v>244</v>
      </c>
      <c r="E534" s="13">
        <v>20</v>
      </c>
      <c r="F534" s="13">
        <v>4968.6400000000003</v>
      </c>
      <c r="G534" s="14">
        <v>0</v>
      </c>
      <c r="H534" s="14">
        <v>0</v>
      </c>
      <c r="I534" s="21" t="s">
        <v>263</v>
      </c>
      <c r="L534" s="24" t="s">
        <v>263</v>
      </c>
      <c r="M534" s="11" t="s">
        <v>278</v>
      </c>
    </row>
    <row r="535" spans="1:13" ht="42.75" x14ac:dyDescent="0.2">
      <c r="A535" s="17">
        <v>534</v>
      </c>
      <c r="B535" s="18">
        <v>534</v>
      </c>
      <c r="C535" s="19" t="s">
        <v>118</v>
      </c>
      <c r="D535" s="11" t="s">
        <v>244</v>
      </c>
      <c r="E535" s="13">
        <v>400</v>
      </c>
      <c r="F535" s="13">
        <v>760</v>
      </c>
      <c r="G535" s="14">
        <v>304000</v>
      </c>
      <c r="H535" s="14">
        <v>304000</v>
      </c>
      <c r="I535" s="21"/>
      <c r="L535" s="11"/>
      <c r="M535" s="11" t="s">
        <v>158</v>
      </c>
    </row>
    <row r="536" spans="1:13" ht="42.75" x14ac:dyDescent="0.2">
      <c r="A536" s="17">
        <v>535</v>
      </c>
      <c r="B536" s="18">
        <v>535</v>
      </c>
      <c r="C536" s="19" t="s">
        <v>118</v>
      </c>
      <c r="D536" s="11" t="s">
        <v>244</v>
      </c>
      <c r="E536" s="13">
        <v>50</v>
      </c>
      <c r="F536" s="13">
        <v>760</v>
      </c>
      <c r="G536" s="14">
        <v>38000</v>
      </c>
      <c r="H536" s="14">
        <v>38000</v>
      </c>
      <c r="I536" s="21"/>
      <c r="L536" s="24"/>
      <c r="M536" s="24" t="s">
        <v>158</v>
      </c>
    </row>
    <row r="537" spans="1:13" ht="42.75" x14ac:dyDescent="0.2">
      <c r="A537" s="17">
        <v>536</v>
      </c>
      <c r="B537" s="18">
        <v>536</v>
      </c>
      <c r="C537" s="19" t="s">
        <v>600</v>
      </c>
      <c r="D537" s="11" t="s">
        <v>421</v>
      </c>
      <c r="E537" s="13">
        <v>4825359</v>
      </c>
      <c r="F537" s="13">
        <v>1</v>
      </c>
      <c r="G537" s="14">
        <f>5499884.3-674525.25</f>
        <v>4825359.05</v>
      </c>
      <c r="H537" s="14">
        <f>5499884.3-674525.25</f>
        <v>4825359.05</v>
      </c>
      <c r="I537" s="21">
        <v>62026002800049</v>
      </c>
      <c r="L537" s="12" t="s">
        <v>880</v>
      </c>
      <c r="M537" s="12" t="s">
        <v>159</v>
      </c>
    </row>
    <row r="538" spans="1:13" ht="57" x14ac:dyDescent="0.2">
      <c r="A538" s="17">
        <v>537</v>
      </c>
      <c r="B538" s="18">
        <v>537</v>
      </c>
      <c r="C538" s="19" t="s">
        <v>601</v>
      </c>
      <c r="D538" s="11" t="s">
        <v>243</v>
      </c>
      <c r="E538" s="13">
        <v>7</v>
      </c>
      <c r="F538" s="13">
        <v>10174</v>
      </c>
      <c r="G538" s="14">
        <v>71218</v>
      </c>
      <c r="H538" s="14">
        <v>71218</v>
      </c>
      <c r="I538" s="21"/>
      <c r="L538" s="11"/>
      <c r="M538" s="12" t="s">
        <v>159</v>
      </c>
    </row>
    <row r="539" spans="1:13" ht="57" x14ac:dyDescent="0.2">
      <c r="A539" s="17">
        <v>538</v>
      </c>
      <c r="B539" s="18">
        <v>538</v>
      </c>
      <c r="C539" s="19" t="s">
        <v>602</v>
      </c>
      <c r="D539" s="11" t="s">
        <v>243</v>
      </c>
      <c r="E539" s="13">
        <v>8</v>
      </c>
      <c r="F539" s="13">
        <v>56186.33</v>
      </c>
      <c r="G539" s="14">
        <v>449490.64</v>
      </c>
      <c r="H539" s="14">
        <v>449490.64</v>
      </c>
      <c r="I539" s="21"/>
      <c r="L539" s="11"/>
      <c r="M539" s="12" t="s">
        <v>159</v>
      </c>
    </row>
    <row r="540" spans="1:13" ht="57" x14ac:dyDescent="0.2">
      <c r="A540" s="17">
        <v>539</v>
      </c>
      <c r="B540" s="18">
        <v>539</v>
      </c>
      <c r="C540" s="19" t="s">
        <v>603</v>
      </c>
      <c r="D540" s="11" t="s">
        <v>243</v>
      </c>
      <c r="E540" s="13">
        <v>1</v>
      </c>
      <c r="F540" s="13">
        <v>40751.730000000003</v>
      </c>
      <c r="G540" s="14">
        <v>40751.730000000003</v>
      </c>
      <c r="H540" s="14">
        <v>40751.730000000003</v>
      </c>
      <c r="I540" s="21"/>
      <c r="L540" s="11"/>
      <c r="M540" s="12" t="s">
        <v>159</v>
      </c>
    </row>
    <row r="541" spans="1:13" ht="57" x14ac:dyDescent="0.2">
      <c r="A541" s="17">
        <v>540</v>
      </c>
      <c r="B541" s="18">
        <v>540</v>
      </c>
      <c r="C541" s="19" t="s">
        <v>604</v>
      </c>
      <c r="D541" s="11" t="s">
        <v>243</v>
      </c>
      <c r="E541" s="13">
        <v>1</v>
      </c>
      <c r="F541" s="13">
        <v>27947.919999999998</v>
      </c>
      <c r="G541" s="14">
        <v>27947.919999999998</v>
      </c>
      <c r="H541" s="14">
        <v>27947.919999999998</v>
      </c>
      <c r="I541" s="21"/>
      <c r="L541" s="11"/>
      <c r="M541" s="12" t="s">
        <v>159</v>
      </c>
    </row>
    <row r="542" spans="1:13" ht="57" x14ac:dyDescent="0.2">
      <c r="A542" s="17">
        <v>541</v>
      </c>
      <c r="B542" s="18">
        <v>541</v>
      </c>
      <c r="C542" s="19" t="s">
        <v>603</v>
      </c>
      <c r="D542" s="11" t="s">
        <v>243</v>
      </c>
      <c r="E542" s="13">
        <v>6</v>
      </c>
      <c r="F542" s="13">
        <v>40751.730000000003</v>
      </c>
      <c r="G542" s="14">
        <v>244510.38</v>
      </c>
      <c r="H542" s="14">
        <v>244510.38</v>
      </c>
      <c r="I542" s="21"/>
      <c r="L542" s="11"/>
      <c r="M542" s="12" t="s">
        <v>159</v>
      </c>
    </row>
    <row r="543" spans="1:13" ht="57" x14ac:dyDescent="0.2">
      <c r="A543" s="17">
        <v>542</v>
      </c>
      <c r="B543" s="18">
        <v>542</v>
      </c>
      <c r="C543" s="19" t="s">
        <v>124</v>
      </c>
      <c r="D543" s="11" t="s">
        <v>243</v>
      </c>
      <c r="E543" s="13">
        <v>1</v>
      </c>
      <c r="F543" s="13">
        <v>27000</v>
      </c>
      <c r="G543" s="14">
        <v>27000</v>
      </c>
      <c r="H543" s="14">
        <v>27000</v>
      </c>
      <c r="I543" s="21"/>
      <c r="L543" s="12"/>
      <c r="M543" s="12" t="s">
        <v>159</v>
      </c>
    </row>
    <row r="544" spans="1:13" ht="57" x14ac:dyDescent="0.2">
      <c r="A544" s="17">
        <v>543</v>
      </c>
      <c r="B544" s="18">
        <v>543</v>
      </c>
      <c r="C544" s="19" t="s">
        <v>124</v>
      </c>
      <c r="D544" s="11" t="s">
        <v>243</v>
      </c>
      <c r="E544" s="13">
        <v>5</v>
      </c>
      <c r="F544" s="13">
        <v>27000</v>
      </c>
      <c r="G544" s="14">
        <v>135000</v>
      </c>
      <c r="H544" s="14">
        <v>135000</v>
      </c>
      <c r="I544" s="21"/>
      <c r="L544" s="12"/>
      <c r="M544" s="12" t="s">
        <v>159</v>
      </c>
    </row>
    <row r="545" spans="1:13" ht="57" x14ac:dyDescent="0.2">
      <c r="A545" s="17">
        <v>544</v>
      </c>
      <c r="B545" s="18">
        <v>544</v>
      </c>
      <c r="C545" s="19" t="s">
        <v>604</v>
      </c>
      <c r="D545" s="11" t="s">
        <v>243</v>
      </c>
      <c r="E545" s="13">
        <v>6</v>
      </c>
      <c r="F545" s="13">
        <v>27947.919999999998</v>
      </c>
      <c r="G545" s="14">
        <v>167687.51999999999</v>
      </c>
      <c r="H545" s="14">
        <v>167687.51999999999</v>
      </c>
      <c r="I545" s="21"/>
      <c r="L545" s="11"/>
      <c r="M545" s="12" t="s">
        <v>159</v>
      </c>
    </row>
    <row r="546" spans="1:13" ht="28.5" x14ac:dyDescent="0.2">
      <c r="A546" s="17">
        <v>545</v>
      </c>
      <c r="B546" s="18">
        <v>545</v>
      </c>
      <c r="C546" s="19" t="s">
        <v>605</v>
      </c>
      <c r="D546" s="11" t="s">
        <v>248</v>
      </c>
      <c r="E546" s="13">
        <v>6</v>
      </c>
      <c r="F546" s="13">
        <v>33150.43</v>
      </c>
      <c r="G546" s="14">
        <v>198902.58</v>
      </c>
      <c r="H546" s="14">
        <v>198902.58</v>
      </c>
      <c r="I546" s="21"/>
      <c r="L546" s="11"/>
      <c r="M546" s="11" t="s">
        <v>158</v>
      </c>
    </row>
    <row r="547" spans="1:13" ht="28.5" x14ac:dyDescent="0.2">
      <c r="A547" s="17">
        <v>546</v>
      </c>
      <c r="B547" s="18">
        <v>546</v>
      </c>
      <c r="C547" s="19" t="s">
        <v>123</v>
      </c>
      <c r="D547" s="11" t="s">
        <v>248</v>
      </c>
      <c r="E547" s="13">
        <v>2</v>
      </c>
      <c r="F547" s="13">
        <v>100000</v>
      </c>
      <c r="G547" s="14">
        <v>200000</v>
      </c>
      <c r="H547" s="14">
        <v>200000</v>
      </c>
      <c r="I547" s="21"/>
      <c r="L547" s="11"/>
      <c r="M547" s="11" t="s">
        <v>158</v>
      </c>
    </row>
    <row r="548" spans="1:13" ht="85.5" customHeight="1" x14ac:dyDescent="0.2">
      <c r="A548" s="17">
        <v>547</v>
      </c>
      <c r="B548" s="18">
        <v>547</v>
      </c>
      <c r="C548" s="19" t="s">
        <v>600</v>
      </c>
      <c r="D548" s="11" t="s">
        <v>421</v>
      </c>
      <c r="E548" s="13">
        <v>500061.81</v>
      </c>
      <c r="F548" s="13">
        <v>1</v>
      </c>
      <c r="G548" s="14">
        <v>500061.81</v>
      </c>
      <c r="H548" s="14">
        <v>500061.81</v>
      </c>
      <c r="I548" s="21"/>
      <c r="L548" s="11"/>
      <c r="M548" s="11" t="s">
        <v>158</v>
      </c>
    </row>
    <row r="549" spans="1:13" ht="28.5" x14ac:dyDescent="0.2">
      <c r="A549" s="17">
        <v>548</v>
      </c>
      <c r="B549" s="18">
        <v>548</v>
      </c>
      <c r="C549" s="19" t="s">
        <v>128</v>
      </c>
      <c r="D549" s="11" t="s">
        <v>39</v>
      </c>
      <c r="E549" s="13">
        <v>26</v>
      </c>
      <c r="F549" s="13">
        <v>25000</v>
      </c>
      <c r="G549" s="14">
        <v>650000</v>
      </c>
      <c r="H549" s="14">
        <v>650000</v>
      </c>
      <c r="I549" s="21"/>
      <c r="L549" s="11"/>
      <c r="M549" s="12" t="s">
        <v>159</v>
      </c>
    </row>
    <row r="550" spans="1:13" ht="28.5" x14ac:dyDescent="0.2">
      <c r="A550" s="17">
        <v>549</v>
      </c>
      <c r="B550" s="18">
        <v>549</v>
      </c>
      <c r="C550" s="19" t="s">
        <v>606</v>
      </c>
      <c r="D550" s="11" t="s">
        <v>39</v>
      </c>
      <c r="E550" s="13">
        <v>3</v>
      </c>
      <c r="F550" s="13">
        <v>3637.17</v>
      </c>
      <c r="G550" s="14">
        <v>10911.51</v>
      </c>
      <c r="H550" s="14">
        <v>10911.51</v>
      </c>
      <c r="I550" s="21"/>
      <c r="L550" s="11"/>
      <c r="M550" s="12" t="s">
        <v>159</v>
      </c>
    </row>
    <row r="551" spans="1:13" ht="28.5" x14ac:dyDescent="0.2">
      <c r="A551" s="17">
        <v>550</v>
      </c>
      <c r="B551" s="18">
        <v>550</v>
      </c>
      <c r="C551" s="19" t="s">
        <v>131</v>
      </c>
      <c r="D551" s="11" t="s">
        <v>39</v>
      </c>
      <c r="E551" s="13">
        <v>28</v>
      </c>
      <c r="F551" s="13">
        <v>6263.68</v>
      </c>
      <c r="G551" s="14">
        <v>175383.04000000001</v>
      </c>
      <c r="H551" s="14">
        <v>175383.04000000001</v>
      </c>
      <c r="I551" s="21"/>
      <c r="L551" s="11"/>
      <c r="M551" s="11" t="s">
        <v>158</v>
      </c>
    </row>
    <row r="552" spans="1:13" ht="28.5" x14ac:dyDescent="0.2">
      <c r="A552" s="17">
        <v>551</v>
      </c>
      <c r="B552" s="18">
        <v>551</v>
      </c>
      <c r="C552" s="19" t="s">
        <v>129</v>
      </c>
      <c r="D552" s="11" t="s">
        <v>39</v>
      </c>
      <c r="E552" s="13">
        <v>27</v>
      </c>
      <c r="F552" s="13">
        <v>35129.15</v>
      </c>
      <c r="G552" s="14">
        <v>948487.05</v>
      </c>
      <c r="H552" s="14">
        <v>948487.05</v>
      </c>
      <c r="I552" s="21"/>
      <c r="L552" s="11"/>
      <c r="M552" s="12" t="s">
        <v>159</v>
      </c>
    </row>
    <row r="553" spans="1:13" ht="28.5" x14ac:dyDescent="0.2">
      <c r="A553" s="17">
        <v>552</v>
      </c>
      <c r="B553" s="18">
        <v>552</v>
      </c>
      <c r="C553" s="19" t="s">
        <v>127</v>
      </c>
      <c r="D553" s="11" t="s">
        <v>39</v>
      </c>
      <c r="E553" s="13">
        <v>30</v>
      </c>
      <c r="F553" s="13">
        <v>14953.86</v>
      </c>
      <c r="G553" s="14">
        <v>448615.8</v>
      </c>
      <c r="H553" s="14">
        <v>448615.8</v>
      </c>
      <c r="I553" s="21"/>
      <c r="L553" s="12"/>
      <c r="M553" s="11" t="s">
        <v>158</v>
      </c>
    </row>
    <row r="554" spans="1:13" ht="28.5" x14ac:dyDescent="0.2">
      <c r="A554" s="17">
        <v>553</v>
      </c>
      <c r="B554" s="18">
        <v>553</v>
      </c>
      <c r="C554" s="19" t="s">
        <v>605</v>
      </c>
      <c r="D554" s="11" t="s">
        <v>39</v>
      </c>
      <c r="E554" s="13">
        <v>20</v>
      </c>
      <c r="F554" s="13">
        <v>33150.43</v>
      </c>
      <c r="G554" s="14">
        <v>663008.6</v>
      </c>
      <c r="H554" s="14">
        <v>663008.6</v>
      </c>
      <c r="I554" s="21"/>
      <c r="L554" s="12"/>
      <c r="M554" s="11" t="s">
        <v>158</v>
      </c>
    </row>
    <row r="555" spans="1:13" ht="28.5" x14ac:dyDescent="0.2">
      <c r="A555" s="17">
        <v>554</v>
      </c>
      <c r="B555" s="18">
        <v>554</v>
      </c>
      <c r="C555" s="19" t="s">
        <v>126</v>
      </c>
      <c r="D555" s="11" t="s">
        <v>39</v>
      </c>
      <c r="E555" s="13">
        <v>16</v>
      </c>
      <c r="F555" s="13">
        <v>53013.42</v>
      </c>
      <c r="G555" s="14">
        <v>848214.72</v>
      </c>
      <c r="H555" s="14">
        <v>848214.72</v>
      </c>
      <c r="I555" s="21"/>
      <c r="L555" s="12"/>
      <c r="M555" s="11" t="s">
        <v>158</v>
      </c>
    </row>
    <row r="556" spans="1:13" ht="57" x14ac:dyDescent="0.2">
      <c r="A556" s="17">
        <v>555</v>
      </c>
      <c r="B556" s="18">
        <v>555</v>
      </c>
      <c r="C556" s="19" t="s">
        <v>607</v>
      </c>
      <c r="D556" s="11" t="s">
        <v>35</v>
      </c>
      <c r="E556" s="13">
        <v>1</v>
      </c>
      <c r="F556" s="13">
        <v>309550</v>
      </c>
      <c r="G556" s="14">
        <v>309550</v>
      </c>
      <c r="H556" s="14">
        <v>309550</v>
      </c>
      <c r="I556" s="21"/>
      <c r="L556" s="11"/>
      <c r="M556" s="12" t="s">
        <v>159</v>
      </c>
    </row>
    <row r="557" spans="1:13" ht="60.75" customHeight="1" x14ac:dyDescent="0.2">
      <c r="A557" s="17">
        <v>556</v>
      </c>
      <c r="B557" s="18">
        <v>556</v>
      </c>
      <c r="C557" s="19" t="s">
        <v>130</v>
      </c>
      <c r="D557" s="11" t="s">
        <v>249</v>
      </c>
      <c r="E557" s="13">
        <v>3</v>
      </c>
      <c r="F557" s="13">
        <v>55000</v>
      </c>
      <c r="G557" s="14">
        <v>165000</v>
      </c>
      <c r="H557" s="14">
        <v>165000</v>
      </c>
      <c r="I557" s="21"/>
      <c r="L557" s="11"/>
      <c r="M557" s="11" t="s">
        <v>158</v>
      </c>
    </row>
    <row r="558" spans="1:13" ht="42.75" x14ac:dyDescent="0.2">
      <c r="A558" s="17">
        <v>557</v>
      </c>
      <c r="B558" s="18">
        <v>557</v>
      </c>
      <c r="C558" s="19" t="s">
        <v>608</v>
      </c>
      <c r="D558" s="11" t="s">
        <v>249</v>
      </c>
      <c r="E558" s="13">
        <v>5</v>
      </c>
      <c r="F558" s="13">
        <v>23000</v>
      </c>
      <c r="G558" s="14">
        <v>115000</v>
      </c>
      <c r="H558" s="14">
        <v>115000</v>
      </c>
      <c r="I558" s="21"/>
      <c r="L558" s="11"/>
      <c r="M558" s="11" t="s">
        <v>158</v>
      </c>
    </row>
    <row r="559" spans="1:13" ht="42.75" x14ac:dyDescent="0.2">
      <c r="A559" s="17">
        <v>558</v>
      </c>
      <c r="B559" s="18">
        <v>558</v>
      </c>
      <c r="C559" s="19" t="s">
        <v>179</v>
      </c>
      <c r="D559" s="11" t="s">
        <v>249</v>
      </c>
      <c r="E559" s="13">
        <v>3</v>
      </c>
      <c r="F559" s="13">
        <v>25000</v>
      </c>
      <c r="G559" s="14">
        <v>75000</v>
      </c>
      <c r="H559" s="14">
        <v>75000</v>
      </c>
      <c r="I559" s="21"/>
      <c r="L559" s="11"/>
      <c r="M559" s="11" t="s">
        <v>158</v>
      </c>
    </row>
    <row r="560" spans="1:13" ht="42.75" x14ac:dyDescent="0.2">
      <c r="A560" s="17">
        <v>559</v>
      </c>
      <c r="B560" s="18">
        <v>559</v>
      </c>
      <c r="C560" s="19" t="s">
        <v>609</v>
      </c>
      <c r="D560" s="11" t="s">
        <v>249</v>
      </c>
      <c r="E560" s="13">
        <v>40</v>
      </c>
      <c r="F560" s="13">
        <v>16950</v>
      </c>
      <c r="G560" s="14">
        <v>678000</v>
      </c>
      <c r="H560" s="14">
        <v>678000</v>
      </c>
      <c r="I560" s="21"/>
      <c r="L560" s="11"/>
      <c r="M560" s="11" t="s">
        <v>158</v>
      </c>
    </row>
    <row r="561" spans="1:13" ht="42.75" x14ac:dyDescent="0.2">
      <c r="A561" s="17">
        <v>560</v>
      </c>
      <c r="B561" s="18">
        <v>560</v>
      </c>
      <c r="C561" s="19" t="s">
        <v>178</v>
      </c>
      <c r="D561" s="11" t="s">
        <v>249</v>
      </c>
      <c r="E561" s="13">
        <v>2</v>
      </c>
      <c r="F561" s="13">
        <v>17000</v>
      </c>
      <c r="G561" s="14">
        <v>34000</v>
      </c>
      <c r="H561" s="14">
        <v>34000</v>
      </c>
      <c r="I561" s="21"/>
      <c r="L561" s="11"/>
      <c r="M561" s="11" t="s">
        <v>158</v>
      </c>
    </row>
    <row r="562" spans="1:13" ht="42.75" x14ac:dyDescent="0.2">
      <c r="A562" s="17">
        <v>561</v>
      </c>
      <c r="B562" s="18">
        <v>561</v>
      </c>
      <c r="C562" s="19" t="s">
        <v>124</v>
      </c>
      <c r="D562" s="11" t="s">
        <v>249</v>
      </c>
      <c r="E562" s="13">
        <v>5</v>
      </c>
      <c r="F562" s="13">
        <v>27000</v>
      </c>
      <c r="G562" s="14">
        <v>135000</v>
      </c>
      <c r="H562" s="14">
        <v>135000</v>
      </c>
      <c r="I562" s="21"/>
      <c r="L562" s="11"/>
      <c r="M562" s="11" t="s">
        <v>158</v>
      </c>
    </row>
    <row r="563" spans="1:13" ht="42.75" x14ac:dyDescent="0.2">
      <c r="A563" s="17">
        <v>562</v>
      </c>
      <c r="B563" s="18">
        <v>562</v>
      </c>
      <c r="C563" s="19" t="s">
        <v>610</v>
      </c>
      <c r="D563" s="11" t="s">
        <v>249</v>
      </c>
      <c r="E563" s="13">
        <v>1</v>
      </c>
      <c r="F563" s="13">
        <v>291500</v>
      </c>
      <c r="G563" s="14">
        <v>291500</v>
      </c>
      <c r="H563" s="14">
        <v>291500</v>
      </c>
      <c r="I563" s="21"/>
      <c r="L563" s="11"/>
      <c r="M563" s="11" t="s">
        <v>158</v>
      </c>
    </row>
    <row r="564" spans="1:13" ht="42.75" x14ac:dyDescent="0.2">
      <c r="A564" s="17">
        <v>563</v>
      </c>
      <c r="B564" s="18">
        <v>563</v>
      </c>
      <c r="C564" s="19" t="s">
        <v>611</v>
      </c>
      <c r="D564" s="11" t="s">
        <v>249</v>
      </c>
      <c r="E564" s="13">
        <v>2</v>
      </c>
      <c r="F564" s="13">
        <v>212000</v>
      </c>
      <c r="G564" s="14">
        <v>424000</v>
      </c>
      <c r="H564" s="14">
        <v>424000</v>
      </c>
      <c r="I564" s="21"/>
      <c r="L564" s="11"/>
      <c r="M564" s="11" t="s">
        <v>158</v>
      </c>
    </row>
    <row r="565" spans="1:13" ht="42.75" x14ac:dyDescent="0.2">
      <c r="A565" s="17">
        <v>564</v>
      </c>
      <c r="B565" s="18">
        <v>564</v>
      </c>
      <c r="C565" s="19" t="s">
        <v>125</v>
      </c>
      <c r="D565" s="11" t="s">
        <v>30</v>
      </c>
      <c r="E565" s="13">
        <v>6</v>
      </c>
      <c r="F565" s="13">
        <v>60000</v>
      </c>
      <c r="G565" s="14">
        <v>360000</v>
      </c>
      <c r="H565" s="14">
        <v>360000</v>
      </c>
      <c r="I565" s="21"/>
      <c r="L565" s="11"/>
      <c r="M565" s="11" t="s">
        <v>158</v>
      </c>
    </row>
    <row r="566" spans="1:13" ht="42.75" x14ac:dyDescent="0.2">
      <c r="A566" s="17">
        <v>565</v>
      </c>
      <c r="B566" s="18">
        <v>565</v>
      </c>
      <c r="C566" s="19" t="s">
        <v>131</v>
      </c>
      <c r="D566" s="11" t="s">
        <v>244</v>
      </c>
      <c r="E566" s="13">
        <v>5</v>
      </c>
      <c r="F566" s="13">
        <v>6263.68</v>
      </c>
      <c r="G566" s="14">
        <v>31318.400000000001</v>
      </c>
      <c r="H566" s="14">
        <v>31318.400000000001</v>
      </c>
      <c r="I566" s="21"/>
      <c r="L566" s="11"/>
      <c r="M566" s="11" t="s">
        <v>158</v>
      </c>
    </row>
    <row r="567" spans="1:13" ht="42.75" x14ac:dyDescent="0.2">
      <c r="A567" s="17">
        <v>566</v>
      </c>
      <c r="B567" s="18">
        <v>566</v>
      </c>
      <c r="C567" s="19" t="s">
        <v>612</v>
      </c>
      <c r="D567" s="11" t="s">
        <v>244</v>
      </c>
      <c r="E567" s="13">
        <v>4</v>
      </c>
      <c r="F567" s="13">
        <v>6889</v>
      </c>
      <c r="G567" s="14">
        <v>27556</v>
      </c>
      <c r="H567" s="14">
        <v>27556</v>
      </c>
      <c r="I567" s="21"/>
      <c r="L567" s="24"/>
      <c r="M567" s="11" t="s">
        <v>158</v>
      </c>
    </row>
    <row r="568" spans="1:13" ht="42.75" x14ac:dyDescent="0.2">
      <c r="A568" s="17">
        <v>567</v>
      </c>
      <c r="B568" s="18">
        <v>567</v>
      </c>
      <c r="C568" s="19" t="s">
        <v>613</v>
      </c>
      <c r="D568" s="11" t="s">
        <v>421</v>
      </c>
      <c r="E568" s="13">
        <v>1069211</v>
      </c>
      <c r="F568" s="13">
        <v>1</v>
      </c>
      <c r="G568" s="14">
        <f>1500306.4-431095</f>
        <v>1069211.3999999999</v>
      </c>
      <c r="H568" s="14">
        <f>1500306.4-431095</f>
        <v>1069211.3999999999</v>
      </c>
      <c r="I568" s="21">
        <v>62026002800086</v>
      </c>
      <c r="L568" s="12" t="s">
        <v>881</v>
      </c>
      <c r="M568" s="11" t="s">
        <v>159</v>
      </c>
    </row>
    <row r="569" spans="1:13" ht="57" x14ac:dyDescent="0.2">
      <c r="A569" s="17">
        <v>568</v>
      </c>
      <c r="B569" s="18">
        <v>568</v>
      </c>
      <c r="C569" s="19" t="s">
        <v>614</v>
      </c>
      <c r="D569" s="11" t="s">
        <v>32</v>
      </c>
      <c r="E569" s="13">
        <v>1</v>
      </c>
      <c r="F569" s="13">
        <v>13950</v>
      </c>
      <c r="G569" s="14">
        <v>13950</v>
      </c>
      <c r="H569" s="14">
        <v>13950</v>
      </c>
      <c r="I569" s="21"/>
      <c r="L569" s="11"/>
      <c r="M569" s="11" t="s">
        <v>158</v>
      </c>
    </row>
    <row r="570" spans="1:13" ht="57" x14ac:dyDescent="0.2">
      <c r="A570" s="17">
        <v>569</v>
      </c>
      <c r="B570" s="18">
        <v>569</v>
      </c>
      <c r="C570" s="19" t="s">
        <v>615</v>
      </c>
      <c r="D570" s="11" t="s">
        <v>32</v>
      </c>
      <c r="E570" s="13">
        <v>1</v>
      </c>
      <c r="F570" s="13">
        <v>36120</v>
      </c>
      <c r="G570" s="14">
        <v>36120</v>
      </c>
      <c r="H570" s="14">
        <v>36120</v>
      </c>
      <c r="I570" s="21"/>
      <c r="L570" s="11"/>
      <c r="M570" s="11" t="s">
        <v>158</v>
      </c>
    </row>
    <row r="571" spans="1:13" ht="57" x14ac:dyDescent="0.2">
      <c r="A571" s="17">
        <v>570</v>
      </c>
      <c r="B571" s="18">
        <v>570</v>
      </c>
      <c r="C571" s="19" t="s">
        <v>231</v>
      </c>
      <c r="D571" s="11" t="s">
        <v>243</v>
      </c>
      <c r="E571" s="13">
        <v>2</v>
      </c>
      <c r="F571" s="13">
        <v>48458.26</v>
      </c>
      <c r="G571" s="14">
        <v>96916.52</v>
      </c>
      <c r="H571" s="14">
        <v>96916.52</v>
      </c>
      <c r="I571" s="21"/>
      <c r="L571" s="11"/>
      <c r="M571" s="11" t="s">
        <v>158</v>
      </c>
    </row>
    <row r="572" spans="1:13" ht="42.75" x14ac:dyDescent="0.2">
      <c r="A572" s="17">
        <v>571</v>
      </c>
      <c r="B572" s="18">
        <v>571</v>
      </c>
      <c r="C572" s="19" t="s">
        <v>613</v>
      </c>
      <c r="D572" s="11" t="s">
        <v>421</v>
      </c>
      <c r="E572" s="13">
        <v>1500063.48</v>
      </c>
      <c r="F572" s="13">
        <v>1</v>
      </c>
      <c r="G572" s="14">
        <v>1500063.48</v>
      </c>
      <c r="H572" s="14">
        <v>1500063.48</v>
      </c>
      <c r="I572" s="21"/>
      <c r="L572" s="11"/>
      <c r="M572" s="11" t="s">
        <v>158</v>
      </c>
    </row>
    <row r="573" spans="1:13" ht="28.5" x14ac:dyDescent="0.2">
      <c r="A573" s="17">
        <v>572</v>
      </c>
      <c r="B573" s="18">
        <v>572</v>
      </c>
      <c r="C573" s="19" t="s">
        <v>616</v>
      </c>
      <c r="D573" s="11" t="s">
        <v>39</v>
      </c>
      <c r="E573" s="13">
        <v>18</v>
      </c>
      <c r="F573" s="13">
        <v>2203.12</v>
      </c>
      <c r="G573" s="14">
        <v>39656.160000000003</v>
      </c>
      <c r="H573" s="14">
        <v>39656.160000000003</v>
      </c>
      <c r="I573" s="21">
        <v>62026002800086</v>
      </c>
      <c r="L573" s="12" t="s">
        <v>881</v>
      </c>
      <c r="M573" s="11" t="s">
        <v>159</v>
      </c>
    </row>
    <row r="574" spans="1:13" ht="57" x14ac:dyDescent="0.2">
      <c r="A574" s="17">
        <v>573</v>
      </c>
      <c r="B574" s="18">
        <v>573</v>
      </c>
      <c r="C574" s="19" t="s">
        <v>617</v>
      </c>
      <c r="D574" s="11" t="s">
        <v>35</v>
      </c>
      <c r="E574" s="13">
        <v>10</v>
      </c>
      <c r="F574" s="13">
        <v>2795</v>
      </c>
      <c r="G574" s="14">
        <v>27950</v>
      </c>
      <c r="H574" s="14">
        <v>27950</v>
      </c>
      <c r="I574" s="21">
        <v>62026002800084</v>
      </c>
      <c r="L574" s="12" t="s">
        <v>881</v>
      </c>
      <c r="M574" s="11" t="s">
        <v>159</v>
      </c>
    </row>
    <row r="575" spans="1:13" ht="42.75" x14ac:dyDescent="0.2">
      <c r="A575" s="17">
        <v>574</v>
      </c>
      <c r="B575" s="18">
        <v>574</v>
      </c>
      <c r="C575" s="19" t="s">
        <v>618</v>
      </c>
      <c r="D575" s="11" t="s">
        <v>245</v>
      </c>
      <c r="E575" s="13">
        <v>800</v>
      </c>
      <c r="F575" s="13">
        <v>5412</v>
      </c>
      <c r="G575" s="14">
        <v>4329600</v>
      </c>
      <c r="H575" s="14">
        <v>4329600</v>
      </c>
      <c r="I575" s="21"/>
      <c r="L575" s="11"/>
      <c r="M575" s="11" t="s">
        <v>158</v>
      </c>
    </row>
    <row r="576" spans="1:13" ht="42.75" x14ac:dyDescent="0.2">
      <c r="A576" s="17">
        <v>575</v>
      </c>
      <c r="B576" s="18">
        <v>575</v>
      </c>
      <c r="C576" s="19" t="s">
        <v>616</v>
      </c>
      <c r="D576" s="11" t="s">
        <v>244</v>
      </c>
      <c r="E576" s="13">
        <v>12</v>
      </c>
      <c r="F576" s="13">
        <v>2203.12</v>
      </c>
      <c r="G576" s="14">
        <v>26437.439999999999</v>
      </c>
      <c r="H576" s="14">
        <v>26437.439999999999</v>
      </c>
      <c r="I576" s="21"/>
      <c r="L576" s="24"/>
      <c r="M576" s="11" t="s">
        <v>158</v>
      </c>
    </row>
    <row r="577" spans="1:13" ht="42.75" x14ac:dyDescent="0.2">
      <c r="A577" s="17">
        <v>576</v>
      </c>
      <c r="B577" s="18">
        <v>576</v>
      </c>
      <c r="C577" s="19" t="s">
        <v>619</v>
      </c>
      <c r="D577" s="11" t="s">
        <v>421</v>
      </c>
      <c r="E577" s="13">
        <v>1869590</v>
      </c>
      <c r="F577" s="13">
        <v>1</v>
      </c>
      <c r="G577" s="14">
        <f>3999517.5-2129927.24</f>
        <v>1869590.2599999998</v>
      </c>
      <c r="H577" s="14">
        <f>3999517.5-2129927.24</f>
        <v>1869590.2599999998</v>
      </c>
      <c r="I577" s="21">
        <v>62026002800071</v>
      </c>
      <c r="L577" s="12" t="s">
        <v>882</v>
      </c>
      <c r="M577" s="11" t="s">
        <v>159</v>
      </c>
    </row>
    <row r="578" spans="1:13" ht="57" x14ac:dyDescent="0.2">
      <c r="A578" s="17">
        <v>577</v>
      </c>
      <c r="B578" s="18">
        <v>577</v>
      </c>
      <c r="C578" s="19" t="s">
        <v>620</v>
      </c>
      <c r="D578" s="11" t="s">
        <v>32</v>
      </c>
      <c r="E578" s="13">
        <v>10</v>
      </c>
      <c r="F578" s="13">
        <v>5165</v>
      </c>
      <c r="G578" s="14">
        <v>51650</v>
      </c>
      <c r="H578" s="14">
        <v>51650</v>
      </c>
      <c r="I578" s="21"/>
      <c r="L578" s="11"/>
      <c r="M578" s="11" t="s">
        <v>158</v>
      </c>
    </row>
    <row r="579" spans="1:13" ht="57" x14ac:dyDescent="0.2">
      <c r="A579" s="17">
        <v>578</v>
      </c>
      <c r="B579" s="18">
        <v>578</v>
      </c>
      <c r="C579" s="19" t="s">
        <v>180</v>
      </c>
      <c r="D579" s="11" t="s">
        <v>243</v>
      </c>
      <c r="E579" s="13">
        <v>1</v>
      </c>
      <c r="F579" s="13">
        <v>196450.5</v>
      </c>
      <c r="G579" s="14">
        <v>196450.5</v>
      </c>
      <c r="H579" s="14">
        <v>196450.5</v>
      </c>
      <c r="I579" s="21"/>
      <c r="L579" s="11"/>
      <c r="M579" s="11" t="s">
        <v>158</v>
      </c>
    </row>
    <row r="580" spans="1:13" ht="57" x14ac:dyDescent="0.2">
      <c r="A580" s="17">
        <v>579</v>
      </c>
      <c r="B580" s="18">
        <v>579</v>
      </c>
      <c r="C580" s="19" t="s">
        <v>621</v>
      </c>
      <c r="D580" s="11" t="s">
        <v>243</v>
      </c>
      <c r="E580" s="13">
        <v>2</v>
      </c>
      <c r="F580" s="13">
        <v>27682.5</v>
      </c>
      <c r="G580" s="14">
        <v>55365</v>
      </c>
      <c r="H580" s="14">
        <v>55365</v>
      </c>
      <c r="I580" s="21"/>
      <c r="L580" s="11"/>
      <c r="M580" s="11" t="s">
        <v>158</v>
      </c>
    </row>
    <row r="581" spans="1:13" ht="42.75" x14ac:dyDescent="0.2">
      <c r="A581" s="17">
        <v>580</v>
      </c>
      <c r="B581" s="18">
        <v>580</v>
      </c>
      <c r="C581" s="19" t="s">
        <v>134</v>
      </c>
      <c r="D581" s="11" t="s">
        <v>28</v>
      </c>
      <c r="E581" s="13">
        <v>1000</v>
      </c>
      <c r="F581" s="13">
        <v>19000</v>
      </c>
      <c r="G581" s="14">
        <v>19000000</v>
      </c>
      <c r="H581" s="14">
        <v>19000000</v>
      </c>
      <c r="I581" s="21"/>
      <c r="L581" s="28"/>
      <c r="M581" s="11" t="s">
        <v>158</v>
      </c>
    </row>
    <row r="582" spans="1:13" ht="82.5" customHeight="1" x14ac:dyDescent="0.2">
      <c r="A582" s="17">
        <v>581</v>
      </c>
      <c r="B582" s="18">
        <v>581</v>
      </c>
      <c r="C582" s="19" t="s">
        <v>622</v>
      </c>
      <c r="D582" s="11" t="s">
        <v>247</v>
      </c>
      <c r="E582" s="13">
        <v>1000</v>
      </c>
      <c r="F582" s="27">
        <v>207.68</v>
      </c>
      <c r="G582" s="14">
        <v>207680</v>
      </c>
      <c r="H582" s="14">
        <v>207680</v>
      </c>
      <c r="I582" s="22">
        <v>62026002800062</v>
      </c>
      <c r="L582" s="11" t="s">
        <v>883</v>
      </c>
      <c r="M582" s="11" t="s">
        <v>801</v>
      </c>
    </row>
    <row r="583" spans="1:13" ht="42.75" x14ac:dyDescent="0.2">
      <c r="A583" s="17">
        <v>582</v>
      </c>
      <c r="B583" s="18">
        <v>582</v>
      </c>
      <c r="C583" s="19" t="s">
        <v>182</v>
      </c>
      <c r="D583" s="11" t="s">
        <v>247</v>
      </c>
      <c r="E583" s="13">
        <v>2000</v>
      </c>
      <c r="F583" s="27">
        <v>120.61</v>
      </c>
      <c r="G583" s="14">
        <v>241220</v>
      </c>
      <c r="H583" s="14">
        <v>241220</v>
      </c>
      <c r="I583" s="22">
        <v>62026002800062</v>
      </c>
      <c r="L583" s="11" t="s">
        <v>883</v>
      </c>
      <c r="M583" s="11" t="s">
        <v>801</v>
      </c>
    </row>
    <row r="584" spans="1:13" ht="42.75" x14ac:dyDescent="0.2">
      <c r="A584" s="17">
        <v>583</v>
      </c>
      <c r="B584" s="18">
        <v>583</v>
      </c>
      <c r="C584" s="19" t="s">
        <v>619</v>
      </c>
      <c r="D584" s="11" t="s">
        <v>421</v>
      </c>
      <c r="E584" s="13">
        <v>651917</v>
      </c>
      <c r="F584" s="13">
        <v>1</v>
      </c>
      <c r="G584" s="14">
        <v>651917</v>
      </c>
      <c r="H584" s="14">
        <v>651917</v>
      </c>
      <c r="I584" s="21">
        <v>62026002800074</v>
      </c>
      <c r="L584" s="12" t="s">
        <v>882</v>
      </c>
      <c r="M584" s="11" t="s">
        <v>159</v>
      </c>
    </row>
    <row r="585" spans="1:13" ht="28.5" x14ac:dyDescent="0.2">
      <c r="A585" s="17">
        <v>584</v>
      </c>
      <c r="B585" s="18">
        <v>584</v>
      </c>
      <c r="C585" s="19" t="s">
        <v>623</v>
      </c>
      <c r="D585" s="11" t="s">
        <v>39</v>
      </c>
      <c r="E585" s="13">
        <v>6</v>
      </c>
      <c r="F585" s="13">
        <v>39289</v>
      </c>
      <c r="G585" s="14">
        <v>235734</v>
      </c>
      <c r="H585" s="14">
        <v>235734</v>
      </c>
      <c r="I585" s="21"/>
      <c r="L585" s="11"/>
      <c r="M585" s="11" t="s">
        <v>158</v>
      </c>
    </row>
    <row r="586" spans="1:13" ht="28.5" x14ac:dyDescent="0.2">
      <c r="A586" s="17">
        <v>585</v>
      </c>
      <c r="B586" s="18">
        <v>585</v>
      </c>
      <c r="C586" s="19" t="s">
        <v>624</v>
      </c>
      <c r="D586" s="11" t="s">
        <v>39</v>
      </c>
      <c r="E586" s="13">
        <v>3</v>
      </c>
      <c r="F586" s="13">
        <v>19400</v>
      </c>
      <c r="G586" s="14">
        <v>58200</v>
      </c>
      <c r="H586" s="14">
        <v>58200</v>
      </c>
      <c r="I586" s="21"/>
      <c r="L586" s="11"/>
      <c r="M586" s="11" t="s">
        <v>158</v>
      </c>
    </row>
    <row r="587" spans="1:13" ht="28.5" x14ac:dyDescent="0.2">
      <c r="A587" s="17">
        <v>586</v>
      </c>
      <c r="B587" s="18">
        <v>586</v>
      </c>
      <c r="C587" s="19" t="s">
        <v>181</v>
      </c>
      <c r="D587" s="11" t="s">
        <v>39</v>
      </c>
      <c r="E587" s="13">
        <v>15</v>
      </c>
      <c r="F587" s="13">
        <v>2292.8000000000002</v>
      </c>
      <c r="G587" s="14">
        <v>34392</v>
      </c>
      <c r="H587" s="14">
        <v>34392</v>
      </c>
      <c r="I587" s="21"/>
      <c r="L587" s="11"/>
      <c r="M587" s="11" t="s">
        <v>159</v>
      </c>
    </row>
    <row r="588" spans="1:13" ht="28.5" x14ac:dyDescent="0.2">
      <c r="A588" s="17">
        <v>587</v>
      </c>
      <c r="B588" s="18">
        <v>587</v>
      </c>
      <c r="C588" s="19" t="s">
        <v>625</v>
      </c>
      <c r="D588" s="11" t="s">
        <v>39</v>
      </c>
      <c r="E588" s="13">
        <v>4</v>
      </c>
      <c r="F588" s="13">
        <v>3695</v>
      </c>
      <c r="G588" s="14">
        <v>14780</v>
      </c>
      <c r="H588" s="14">
        <v>14780</v>
      </c>
      <c r="I588" s="21"/>
      <c r="L588" s="11"/>
      <c r="M588" s="11" t="s">
        <v>159</v>
      </c>
    </row>
    <row r="589" spans="1:13" ht="57" x14ac:dyDescent="0.2">
      <c r="A589" s="17">
        <v>588</v>
      </c>
      <c r="B589" s="18">
        <v>588</v>
      </c>
      <c r="C589" s="19" t="s">
        <v>626</v>
      </c>
      <c r="D589" s="11" t="s">
        <v>35</v>
      </c>
      <c r="E589" s="13">
        <v>2</v>
      </c>
      <c r="F589" s="13">
        <v>20800</v>
      </c>
      <c r="G589" s="14">
        <v>41600</v>
      </c>
      <c r="H589" s="14">
        <v>41600</v>
      </c>
      <c r="I589" s="21"/>
      <c r="L589" s="11"/>
      <c r="M589" s="11" t="s">
        <v>159</v>
      </c>
    </row>
    <row r="590" spans="1:13" ht="57" x14ac:dyDescent="0.2">
      <c r="A590" s="17">
        <v>589</v>
      </c>
      <c r="B590" s="18">
        <v>589</v>
      </c>
      <c r="C590" s="19" t="s">
        <v>627</v>
      </c>
      <c r="D590" s="11" t="s">
        <v>35</v>
      </c>
      <c r="E590" s="13">
        <v>10</v>
      </c>
      <c r="F590" s="13">
        <v>2900</v>
      </c>
      <c r="G590" s="14">
        <v>29000</v>
      </c>
      <c r="H590" s="14">
        <v>29000</v>
      </c>
      <c r="I590" s="21"/>
      <c r="L590" s="11"/>
      <c r="M590" s="11" t="s">
        <v>159</v>
      </c>
    </row>
    <row r="591" spans="1:13" ht="57" x14ac:dyDescent="0.2">
      <c r="A591" s="17">
        <v>590</v>
      </c>
      <c r="B591" s="18">
        <v>590</v>
      </c>
      <c r="C591" s="19" t="s">
        <v>628</v>
      </c>
      <c r="D591" s="11" t="s">
        <v>35</v>
      </c>
      <c r="E591" s="13">
        <v>10</v>
      </c>
      <c r="F591" s="13">
        <v>1200</v>
      </c>
      <c r="G591" s="14">
        <v>12000</v>
      </c>
      <c r="H591" s="14">
        <v>12000</v>
      </c>
      <c r="I591" s="21"/>
      <c r="L591" s="11"/>
      <c r="M591" s="11" t="s">
        <v>159</v>
      </c>
    </row>
    <row r="592" spans="1:13" ht="57" x14ac:dyDescent="0.2">
      <c r="A592" s="17">
        <v>591</v>
      </c>
      <c r="B592" s="18">
        <v>591</v>
      </c>
      <c r="C592" s="19" t="s">
        <v>629</v>
      </c>
      <c r="D592" s="11" t="s">
        <v>35</v>
      </c>
      <c r="E592" s="13">
        <v>2</v>
      </c>
      <c r="F592" s="13">
        <v>12500</v>
      </c>
      <c r="G592" s="14">
        <v>25000</v>
      </c>
      <c r="H592" s="14">
        <v>25000</v>
      </c>
      <c r="I592" s="21"/>
      <c r="L592" s="11"/>
      <c r="M592" s="11" t="s">
        <v>158</v>
      </c>
    </row>
    <row r="593" spans="1:13" ht="57" x14ac:dyDescent="0.2">
      <c r="A593" s="17">
        <v>592</v>
      </c>
      <c r="B593" s="18">
        <v>592</v>
      </c>
      <c r="C593" s="19" t="s">
        <v>630</v>
      </c>
      <c r="D593" s="11" t="s">
        <v>35</v>
      </c>
      <c r="E593" s="13">
        <v>1</v>
      </c>
      <c r="F593" s="13">
        <v>101735.25</v>
      </c>
      <c r="G593" s="14">
        <v>90878</v>
      </c>
      <c r="H593" s="14">
        <v>90878</v>
      </c>
      <c r="I593" s="21">
        <v>62026002800051</v>
      </c>
      <c r="L593" s="11" t="s">
        <v>884</v>
      </c>
      <c r="M593" s="11" t="s">
        <v>801</v>
      </c>
    </row>
    <row r="594" spans="1:13" ht="57" x14ac:dyDescent="0.2">
      <c r="A594" s="17">
        <v>593</v>
      </c>
      <c r="B594" s="18">
        <v>593</v>
      </c>
      <c r="C594" s="19" t="s">
        <v>631</v>
      </c>
      <c r="D594" s="11" t="s">
        <v>35</v>
      </c>
      <c r="E594" s="13">
        <v>1</v>
      </c>
      <c r="F594" s="13">
        <v>278352.90000000002</v>
      </c>
      <c r="G594" s="14">
        <v>278352.90000000002</v>
      </c>
      <c r="H594" s="14">
        <v>278352.90000000002</v>
      </c>
      <c r="I594" s="21">
        <v>62026002800051</v>
      </c>
      <c r="L594" s="11" t="s">
        <v>884</v>
      </c>
      <c r="M594" s="11" t="s">
        <v>801</v>
      </c>
    </row>
    <row r="595" spans="1:13" ht="57" x14ac:dyDescent="0.2">
      <c r="A595" s="17">
        <v>594</v>
      </c>
      <c r="B595" s="18">
        <v>594</v>
      </c>
      <c r="C595" s="19" t="s">
        <v>632</v>
      </c>
      <c r="D595" s="11" t="s">
        <v>35</v>
      </c>
      <c r="E595" s="13">
        <v>1</v>
      </c>
      <c r="F595" s="13">
        <v>682237.5</v>
      </c>
      <c r="G595" s="14">
        <v>682237.5</v>
      </c>
      <c r="H595" s="14">
        <v>682237.5</v>
      </c>
      <c r="I595" s="21">
        <v>62026002800051</v>
      </c>
      <c r="L595" s="11" t="s">
        <v>884</v>
      </c>
      <c r="M595" s="11" t="s">
        <v>801</v>
      </c>
    </row>
    <row r="596" spans="1:13" ht="42.75" x14ac:dyDescent="0.2">
      <c r="A596" s="17">
        <v>595</v>
      </c>
      <c r="B596" s="18">
        <v>595</v>
      </c>
      <c r="C596" s="19" t="s">
        <v>633</v>
      </c>
      <c r="D596" s="11" t="s">
        <v>245</v>
      </c>
      <c r="E596" s="13">
        <v>10</v>
      </c>
      <c r="F596" s="13">
        <v>2527</v>
      </c>
      <c r="G596" s="14">
        <v>25270</v>
      </c>
      <c r="H596" s="14">
        <v>25270</v>
      </c>
      <c r="I596" s="21"/>
      <c r="L596" s="11"/>
      <c r="M596" s="11" t="s">
        <v>158</v>
      </c>
    </row>
    <row r="597" spans="1:13" ht="42.75" x14ac:dyDescent="0.2">
      <c r="A597" s="17">
        <v>596</v>
      </c>
      <c r="B597" s="18">
        <v>596</v>
      </c>
      <c r="C597" s="19" t="s">
        <v>634</v>
      </c>
      <c r="D597" s="11" t="s">
        <v>245</v>
      </c>
      <c r="E597" s="13">
        <v>1000</v>
      </c>
      <c r="F597" s="13">
        <v>307.35000000000002</v>
      </c>
      <c r="G597" s="14">
        <v>307350</v>
      </c>
      <c r="H597" s="14">
        <v>307350</v>
      </c>
      <c r="I597" s="21"/>
      <c r="L597" s="11"/>
      <c r="M597" s="11" t="s">
        <v>158</v>
      </c>
    </row>
    <row r="598" spans="1:13" ht="42.75" x14ac:dyDescent="0.2">
      <c r="A598" s="17">
        <v>597</v>
      </c>
      <c r="B598" s="18">
        <v>597</v>
      </c>
      <c r="C598" s="19" t="s">
        <v>635</v>
      </c>
      <c r="D598" s="11" t="s">
        <v>245</v>
      </c>
      <c r="E598" s="13">
        <v>1600</v>
      </c>
      <c r="F598" s="13">
        <v>4262.5</v>
      </c>
      <c r="G598" s="14">
        <v>6820000</v>
      </c>
      <c r="H598" s="14">
        <v>6820000</v>
      </c>
      <c r="I598" s="21">
        <v>62026002800067</v>
      </c>
      <c r="L598" s="11" t="s">
        <v>885</v>
      </c>
      <c r="M598" s="11" t="s">
        <v>159</v>
      </c>
    </row>
    <row r="599" spans="1:13" ht="42.75" x14ac:dyDescent="0.2">
      <c r="A599" s="17">
        <v>598</v>
      </c>
      <c r="B599" s="18">
        <v>598</v>
      </c>
      <c r="C599" s="19" t="s">
        <v>133</v>
      </c>
      <c r="D599" s="11" t="s">
        <v>244</v>
      </c>
      <c r="E599" s="13">
        <v>10</v>
      </c>
      <c r="F599" s="13">
        <v>19800</v>
      </c>
      <c r="G599" s="14">
        <v>198000</v>
      </c>
      <c r="H599" s="14">
        <v>198000</v>
      </c>
      <c r="I599" s="21"/>
      <c r="L599" s="24"/>
      <c r="M599" s="24" t="s">
        <v>158</v>
      </c>
    </row>
    <row r="600" spans="1:13" ht="42.75" x14ac:dyDescent="0.2">
      <c r="A600" s="17">
        <v>599</v>
      </c>
      <c r="B600" s="18">
        <v>599</v>
      </c>
      <c r="C600" s="19" t="s">
        <v>636</v>
      </c>
      <c r="D600" s="11" t="s">
        <v>244</v>
      </c>
      <c r="E600" s="13">
        <v>10</v>
      </c>
      <c r="F600" s="13">
        <v>2825</v>
      </c>
      <c r="G600" s="14">
        <v>28250</v>
      </c>
      <c r="H600" s="14">
        <v>28250</v>
      </c>
      <c r="I600" s="21"/>
      <c r="L600" s="24"/>
      <c r="M600" s="24" t="s">
        <v>158</v>
      </c>
    </row>
    <row r="601" spans="1:13" ht="42.75" x14ac:dyDescent="0.2">
      <c r="A601" s="17">
        <v>600</v>
      </c>
      <c r="B601" s="18">
        <v>600</v>
      </c>
      <c r="C601" s="19" t="s">
        <v>132</v>
      </c>
      <c r="D601" s="11" t="s">
        <v>244</v>
      </c>
      <c r="E601" s="13">
        <v>200</v>
      </c>
      <c r="F601" s="13">
        <v>1562.78</v>
      </c>
      <c r="G601" s="14">
        <v>312556</v>
      </c>
      <c r="H601" s="14">
        <v>312556</v>
      </c>
      <c r="I601" s="21"/>
      <c r="L601" s="24"/>
      <c r="M601" s="24" t="s">
        <v>158</v>
      </c>
    </row>
    <row r="602" spans="1:13" ht="42.75" x14ac:dyDescent="0.2">
      <c r="A602" s="17">
        <v>601</v>
      </c>
      <c r="B602" s="18">
        <v>601</v>
      </c>
      <c r="C602" s="19" t="s">
        <v>637</v>
      </c>
      <c r="D602" s="11" t="s">
        <v>244</v>
      </c>
      <c r="E602" s="13">
        <v>50</v>
      </c>
      <c r="F602" s="13">
        <v>3192</v>
      </c>
      <c r="G602" s="14">
        <v>159600</v>
      </c>
      <c r="H602" s="14">
        <v>159600</v>
      </c>
      <c r="I602" s="21"/>
      <c r="L602" s="24"/>
      <c r="M602" s="24" t="s">
        <v>158</v>
      </c>
    </row>
    <row r="603" spans="1:13" ht="42.75" x14ac:dyDescent="0.2">
      <c r="A603" s="17">
        <v>602</v>
      </c>
      <c r="B603" s="18">
        <v>602</v>
      </c>
      <c r="C603" s="19" t="s">
        <v>638</v>
      </c>
      <c r="D603" s="11" t="s">
        <v>244</v>
      </c>
      <c r="E603" s="13">
        <v>1</v>
      </c>
      <c r="F603" s="13">
        <v>190000</v>
      </c>
      <c r="G603" s="14">
        <v>190000</v>
      </c>
      <c r="H603" s="14">
        <v>190000</v>
      </c>
      <c r="I603" s="21"/>
      <c r="L603" s="24"/>
      <c r="M603" s="24" t="s">
        <v>158</v>
      </c>
    </row>
    <row r="604" spans="1:13" ht="42.75" x14ac:dyDescent="0.2">
      <c r="A604" s="17">
        <v>603</v>
      </c>
      <c r="B604" s="18">
        <v>603</v>
      </c>
      <c r="C604" s="19" t="s">
        <v>135</v>
      </c>
      <c r="D604" s="11" t="s">
        <v>244</v>
      </c>
      <c r="E604" s="13">
        <v>1</v>
      </c>
      <c r="F604" s="13">
        <v>454000</v>
      </c>
      <c r="G604" s="14">
        <v>454000</v>
      </c>
      <c r="H604" s="14">
        <v>454000</v>
      </c>
      <c r="I604" s="21"/>
      <c r="L604" s="24"/>
      <c r="M604" s="24" t="s">
        <v>158</v>
      </c>
    </row>
    <row r="605" spans="1:13" ht="57" x14ac:dyDescent="0.2">
      <c r="A605" s="17">
        <v>604</v>
      </c>
      <c r="B605" s="18">
        <v>604</v>
      </c>
      <c r="C605" s="19" t="s">
        <v>136</v>
      </c>
      <c r="D605" s="11" t="s">
        <v>243</v>
      </c>
      <c r="E605" s="13">
        <v>1</v>
      </c>
      <c r="F605" s="13">
        <v>733000</v>
      </c>
      <c r="G605" s="14">
        <v>733000</v>
      </c>
      <c r="H605" s="14">
        <v>733000</v>
      </c>
      <c r="I605" s="21"/>
      <c r="L605" s="12"/>
      <c r="M605" s="24" t="s">
        <v>159</v>
      </c>
    </row>
    <row r="606" spans="1:13" ht="57" x14ac:dyDescent="0.2">
      <c r="A606" s="17">
        <v>605</v>
      </c>
      <c r="B606" s="18">
        <v>605</v>
      </c>
      <c r="C606" s="19" t="s">
        <v>639</v>
      </c>
      <c r="D606" s="11" t="s">
        <v>32</v>
      </c>
      <c r="E606" s="13">
        <v>1</v>
      </c>
      <c r="F606" s="13">
        <v>278000</v>
      </c>
      <c r="G606" s="14">
        <v>278000</v>
      </c>
      <c r="H606" s="14">
        <v>278000</v>
      </c>
      <c r="I606" s="21"/>
      <c r="L606" s="11"/>
      <c r="M606" s="24" t="s">
        <v>158</v>
      </c>
    </row>
    <row r="607" spans="1:13" ht="57" x14ac:dyDescent="0.2">
      <c r="A607" s="17">
        <v>606</v>
      </c>
      <c r="B607" s="18">
        <v>606</v>
      </c>
      <c r="C607" s="19" t="s">
        <v>640</v>
      </c>
      <c r="D607" s="11" t="s">
        <v>32</v>
      </c>
      <c r="E607" s="13">
        <v>1</v>
      </c>
      <c r="F607" s="13">
        <v>217333.33333333</v>
      </c>
      <c r="G607" s="14">
        <v>217333.33333333</v>
      </c>
      <c r="H607" s="14">
        <v>217333.33333333</v>
      </c>
      <c r="I607" s="21"/>
      <c r="L607" s="12"/>
      <c r="M607" s="24" t="s">
        <v>158</v>
      </c>
    </row>
    <row r="608" spans="1:13" ht="57" x14ac:dyDescent="0.2">
      <c r="A608" s="17">
        <v>607</v>
      </c>
      <c r="B608" s="18">
        <v>607</v>
      </c>
      <c r="C608" s="19" t="s">
        <v>641</v>
      </c>
      <c r="D608" s="11" t="s">
        <v>32</v>
      </c>
      <c r="E608" s="13">
        <v>1</v>
      </c>
      <c r="F608" s="13">
        <v>292000</v>
      </c>
      <c r="G608" s="14">
        <v>292000</v>
      </c>
      <c r="H608" s="14">
        <v>292000</v>
      </c>
      <c r="I608" s="21"/>
      <c r="L608" s="12"/>
      <c r="M608" s="24" t="s">
        <v>158</v>
      </c>
    </row>
    <row r="609" spans="1:13" ht="57" x14ac:dyDescent="0.2">
      <c r="A609" s="17">
        <v>608</v>
      </c>
      <c r="B609" s="18">
        <v>608</v>
      </c>
      <c r="C609" s="19" t="s">
        <v>640</v>
      </c>
      <c r="D609" s="11" t="s">
        <v>32</v>
      </c>
      <c r="E609" s="13">
        <v>2</v>
      </c>
      <c r="F609" s="13">
        <v>217333.33333333</v>
      </c>
      <c r="G609" s="14">
        <v>434666.66666665999</v>
      </c>
      <c r="H609" s="14">
        <v>434666.66666665999</v>
      </c>
      <c r="I609" s="21"/>
      <c r="L609" s="11"/>
      <c r="M609" s="24" t="s">
        <v>158</v>
      </c>
    </row>
    <row r="610" spans="1:13" ht="57" x14ac:dyDescent="0.2">
      <c r="A610" s="17">
        <v>609</v>
      </c>
      <c r="B610" s="18">
        <v>609</v>
      </c>
      <c r="C610" s="19" t="s">
        <v>642</v>
      </c>
      <c r="D610" s="11" t="s">
        <v>32</v>
      </c>
      <c r="E610" s="13">
        <v>1</v>
      </c>
      <c r="F610" s="13">
        <v>673000</v>
      </c>
      <c r="G610" s="14">
        <v>673000</v>
      </c>
      <c r="H610" s="14">
        <v>673000</v>
      </c>
      <c r="I610" s="21"/>
      <c r="L610" s="12"/>
      <c r="M610" s="24" t="s">
        <v>158</v>
      </c>
    </row>
    <row r="611" spans="1:13" ht="57" x14ac:dyDescent="0.2">
      <c r="A611" s="17">
        <v>610</v>
      </c>
      <c r="B611" s="18">
        <v>610</v>
      </c>
      <c r="C611" s="19" t="s">
        <v>643</v>
      </c>
      <c r="D611" s="11" t="s">
        <v>32</v>
      </c>
      <c r="E611" s="13">
        <v>3</v>
      </c>
      <c r="F611" s="13">
        <v>181333.33333329999</v>
      </c>
      <c r="G611" s="14">
        <v>543999.9999999</v>
      </c>
      <c r="H611" s="14">
        <v>543999.9999999</v>
      </c>
      <c r="I611" s="21"/>
      <c r="L611" s="11"/>
      <c r="M611" s="24" t="s">
        <v>158</v>
      </c>
    </row>
    <row r="612" spans="1:13" ht="42.75" x14ac:dyDescent="0.2">
      <c r="A612" s="17">
        <v>611</v>
      </c>
      <c r="B612" s="18">
        <v>611</v>
      </c>
      <c r="C612" s="19" t="s">
        <v>233</v>
      </c>
      <c r="D612" s="11" t="s">
        <v>30</v>
      </c>
      <c r="E612" s="13">
        <v>1</v>
      </c>
      <c r="F612" s="13">
        <v>16736000.000229999</v>
      </c>
      <c r="G612" s="14">
        <v>16736000.000229999</v>
      </c>
      <c r="H612" s="14">
        <v>16736000.000229999</v>
      </c>
      <c r="I612" s="21"/>
      <c r="L612" s="11"/>
      <c r="M612" s="24" t="s">
        <v>159</v>
      </c>
    </row>
    <row r="613" spans="1:13" ht="42.75" x14ac:dyDescent="0.2">
      <c r="A613" s="17">
        <v>612</v>
      </c>
      <c r="B613" s="18">
        <v>612</v>
      </c>
      <c r="C613" s="19" t="s">
        <v>644</v>
      </c>
      <c r="D613" s="11" t="s">
        <v>30</v>
      </c>
      <c r="E613" s="13">
        <v>15</v>
      </c>
      <c r="F613" s="13">
        <v>424000</v>
      </c>
      <c r="G613" s="14">
        <v>6360000</v>
      </c>
      <c r="H613" s="14">
        <v>6360000</v>
      </c>
      <c r="I613" s="21"/>
      <c r="L613" s="11"/>
      <c r="M613" s="24" t="s">
        <v>159</v>
      </c>
    </row>
    <row r="614" spans="1:13" ht="71.25" x14ac:dyDescent="0.2">
      <c r="A614" s="17">
        <v>613</v>
      </c>
      <c r="B614" s="18">
        <v>613</v>
      </c>
      <c r="C614" s="19" t="s">
        <v>645</v>
      </c>
      <c r="D614" s="11" t="s">
        <v>31</v>
      </c>
      <c r="E614" s="13">
        <v>150</v>
      </c>
      <c r="F614" s="13">
        <v>16720</v>
      </c>
      <c r="G614" s="14">
        <v>2508000</v>
      </c>
      <c r="H614" s="14">
        <v>2508000</v>
      </c>
      <c r="I614" s="21"/>
      <c r="L614" s="11"/>
      <c r="M614" s="24" t="s">
        <v>159</v>
      </c>
    </row>
    <row r="615" spans="1:13" ht="71.25" x14ac:dyDescent="0.2">
      <c r="A615" s="17">
        <v>614</v>
      </c>
      <c r="B615" s="18">
        <v>614</v>
      </c>
      <c r="C615" s="19" t="s">
        <v>646</v>
      </c>
      <c r="D615" s="11" t="s">
        <v>31</v>
      </c>
      <c r="E615" s="13">
        <v>6</v>
      </c>
      <c r="F615" s="13">
        <v>160500</v>
      </c>
      <c r="G615" s="14">
        <v>963000</v>
      </c>
      <c r="H615" s="14">
        <v>963000</v>
      </c>
      <c r="I615" s="21">
        <v>62026002800106</v>
      </c>
      <c r="L615" s="11"/>
      <c r="M615" s="24" t="s">
        <v>159</v>
      </c>
    </row>
    <row r="616" spans="1:13" ht="42.75" x14ac:dyDescent="0.2">
      <c r="A616" s="17">
        <v>615</v>
      </c>
      <c r="B616" s="18">
        <v>615</v>
      </c>
      <c r="C616" s="19" t="s">
        <v>647</v>
      </c>
      <c r="D616" s="11" t="s">
        <v>244</v>
      </c>
      <c r="E616" s="13">
        <v>6</v>
      </c>
      <c r="F616" s="13">
        <v>30000</v>
      </c>
      <c r="G616" s="14">
        <v>180000</v>
      </c>
      <c r="H616" s="14">
        <v>180000</v>
      </c>
      <c r="I616" s="21"/>
      <c r="L616" s="24"/>
      <c r="M616" s="24" t="s">
        <v>158</v>
      </c>
    </row>
    <row r="617" spans="1:13" ht="42.75" x14ac:dyDescent="0.2">
      <c r="A617" s="17">
        <v>616</v>
      </c>
      <c r="B617" s="18">
        <v>616</v>
      </c>
      <c r="C617" s="19" t="s">
        <v>648</v>
      </c>
      <c r="D617" s="11" t="s">
        <v>244</v>
      </c>
      <c r="E617" s="13">
        <v>2</v>
      </c>
      <c r="F617" s="13">
        <v>841000</v>
      </c>
      <c r="G617" s="14">
        <v>1682000</v>
      </c>
      <c r="H617" s="14">
        <v>0</v>
      </c>
      <c r="I617" s="21" t="s">
        <v>263</v>
      </c>
      <c r="L617" s="24" t="s">
        <v>263</v>
      </c>
      <c r="M617" s="24" t="s">
        <v>278</v>
      </c>
    </row>
    <row r="618" spans="1:13" ht="42.75" x14ac:dyDescent="0.2">
      <c r="A618" s="17">
        <v>617</v>
      </c>
      <c r="B618" s="18">
        <v>617</v>
      </c>
      <c r="C618" s="19" t="s">
        <v>232</v>
      </c>
      <c r="D618" s="11" t="s">
        <v>244</v>
      </c>
      <c r="E618" s="13">
        <v>1</v>
      </c>
      <c r="F618" s="13">
        <v>45000000</v>
      </c>
      <c r="G618" s="14">
        <f>45000000-620370-11745538-1380865.71-31253226</f>
        <v>0.28999999910593033</v>
      </c>
      <c r="H618" s="14">
        <f>45000000-620370-11745538-1380865.71-31253226</f>
        <v>0.28999999910593033</v>
      </c>
      <c r="I618" s="21" t="s">
        <v>263</v>
      </c>
      <c r="L618" s="24" t="s">
        <v>263</v>
      </c>
      <c r="M618" s="24" t="s">
        <v>278</v>
      </c>
    </row>
    <row r="619" spans="1:13" ht="42.75" x14ac:dyDescent="0.2">
      <c r="A619" s="17">
        <v>618</v>
      </c>
      <c r="B619" s="18">
        <v>618</v>
      </c>
      <c r="C619" s="19" t="s">
        <v>649</v>
      </c>
      <c r="D619" s="11" t="s">
        <v>244</v>
      </c>
      <c r="E619" s="13">
        <v>6</v>
      </c>
      <c r="F619" s="13">
        <v>289500</v>
      </c>
      <c r="G619" s="14">
        <v>1737000</v>
      </c>
      <c r="H619" s="14">
        <v>1737000</v>
      </c>
      <c r="I619" s="21"/>
      <c r="L619" s="24"/>
      <c r="M619" s="24" t="s">
        <v>158</v>
      </c>
    </row>
    <row r="620" spans="1:13" ht="42.75" x14ac:dyDescent="0.2">
      <c r="A620" s="17">
        <v>619</v>
      </c>
      <c r="B620" s="18">
        <v>619</v>
      </c>
      <c r="C620" s="19" t="s">
        <v>650</v>
      </c>
      <c r="D620" s="11" t="s">
        <v>244</v>
      </c>
      <c r="E620" s="13">
        <v>2</v>
      </c>
      <c r="F620" s="13">
        <v>510500</v>
      </c>
      <c r="G620" s="14">
        <v>1021000</v>
      </c>
      <c r="H620" s="14">
        <v>1021000</v>
      </c>
      <c r="I620" s="21"/>
      <c r="L620" s="24"/>
      <c r="M620" s="24" t="s">
        <v>158</v>
      </c>
    </row>
    <row r="621" spans="1:13" ht="42.75" x14ac:dyDescent="0.2">
      <c r="A621" s="17">
        <v>620</v>
      </c>
      <c r="B621" s="18">
        <v>620</v>
      </c>
      <c r="C621" s="19" t="s">
        <v>651</v>
      </c>
      <c r="D621" s="11" t="s">
        <v>244</v>
      </c>
      <c r="E621" s="13">
        <v>2</v>
      </c>
      <c r="F621" s="13">
        <v>421000</v>
      </c>
      <c r="G621" s="14">
        <v>842000</v>
      </c>
      <c r="H621" s="14">
        <v>0</v>
      </c>
      <c r="I621" s="21" t="s">
        <v>263</v>
      </c>
      <c r="L621" s="24" t="s">
        <v>263</v>
      </c>
      <c r="M621" s="24" t="s">
        <v>278</v>
      </c>
    </row>
    <row r="622" spans="1:13" ht="28.5" x14ac:dyDescent="0.2">
      <c r="A622" s="17">
        <v>621</v>
      </c>
      <c r="B622" s="18">
        <v>621</v>
      </c>
      <c r="C622" s="19" t="s">
        <v>139</v>
      </c>
      <c r="D622" s="11" t="s">
        <v>29</v>
      </c>
      <c r="E622" s="13">
        <v>16</v>
      </c>
      <c r="F622" s="13">
        <v>540937</v>
      </c>
      <c r="G622" s="14">
        <v>8600000</v>
      </c>
      <c r="H622" s="14">
        <v>8655000</v>
      </c>
      <c r="I622" s="21">
        <v>62026002800109</v>
      </c>
      <c r="L622" s="24"/>
      <c r="M622" s="24" t="s">
        <v>159</v>
      </c>
    </row>
    <row r="623" spans="1:13" x14ac:dyDescent="0.2">
      <c r="A623" s="17">
        <v>622</v>
      </c>
      <c r="B623" s="18">
        <v>622</v>
      </c>
      <c r="C623" s="19" t="s">
        <v>652</v>
      </c>
      <c r="D623" s="11" t="s">
        <v>63</v>
      </c>
      <c r="E623" s="13">
        <v>1</v>
      </c>
      <c r="F623" s="13">
        <v>150000</v>
      </c>
      <c r="G623" s="14">
        <v>150000</v>
      </c>
      <c r="H623" s="14">
        <v>150000</v>
      </c>
      <c r="I623" s="21">
        <v>62026002800110</v>
      </c>
      <c r="L623" s="24"/>
      <c r="M623" s="24" t="s">
        <v>159</v>
      </c>
    </row>
    <row r="624" spans="1:13" ht="28.5" x14ac:dyDescent="0.2">
      <c r="A624" s="17">
        <v>623</v>
      </c>
      <c r="B624" s="18">
        <v>623</v>
      </c>
      <c r="C624" s="19" t="s">
        <v>239</v>
      </c>
      <c r="D624" s="11" t="s">
        <v>137</v>
      </c>
      <c r="E624" s="13">
        <v>2</v>
      </c>
      <c r="F624" s="13">
        <v>53000</v>
      </c>
      <c r="G624" s="14">
        <v>106000</v>
      </c>
      <c r="H624" s="14">
        <v>106000</v>
      </c>
      <c r="I624" s="21"/>
      <c r="L624" s="24"/>
      <c r="M624" s="24" t="s">
        <v>159</v>
      </c>
    </row>
    <row r="625" spans="1:13" ht="57" x14ac:dyDescent="0.2">
      <c r="A625" s="17">
        <v>624</v>
      </c>
      <c r="B625" s="18">
        <v>624</v>
      </c>
      <c r="C625" s="19" t="s">
        <v>183</v>
      </c>
      <c r="D625" s="11" t="s">
        <v>243</v>
      </c>
      <c r="E625" s="13">
        <v>2</v>
      </c>
      <c r="F625" s="13">
        <v>196000</v>
      </c>
      <c r="G625" s="14">
        <v>392000</v>
      </c>
      <c r="H625" s="14">
        <v>392000</v>
      </c>
      <c r="I625" s="21">
        <v>62026002800109</v>
      </c>
      <c r="L625" s="24"/>
      <c r="M625" s="24" t="s">
        <v>159</v>
      </c>
    </row>
    <row r="626" spans="1:13" ht="57" x14ac:dyDescent="0.2">
      <c r="A626" s="17">
        <v>625</v>
      </c>
      <c r="B626" s="18">
        <v>625</v>
      </c>
      <c r="C626" s="19" t="s">
        <v>140</v>
      </c>
      <c r="D626" s="11" t="s">
        <v>243</v>
      </c>
      <c r="E626" s="13">
        <v>6</v>
      </c>
      <c r="F626" s="13">
        <v>42545.4545454545</v>
      </c>
      <c r="G626" s="14">
        <v>255272.727272727</v>
      </c>
      <c r="H626" s="14">
        <v>255272.727272727</v>
      </c>
      <c r="I626" s="21"/>
      <c r="L626" s="24"/>
      <c r="M626" s="24" t="s">
        <v>159</v>
      </c>
    </row>
    <row r="627" spans="1:13" ht="57" x14ac:dyDescent="0.2">
      <c r="A627" s="17">
        <v>626</v>
      </c>
      <c r="B627" s="18">
        <v>626</v>
      </c>
      <c r="C627" s="19" t="s">
        <v>653</v>
      </c>
      <c r="D627" s="11" t="s">
        <v>243</v>
      </c>
      <c r="E627" s="13">
        <v>1</v>
      </c>
      <c r="F627" s="13">
        <v>1436000</v>
      </c>
      <c r="G627" s="14">
        <v>1436000</v>
      </c>
      <c r="H627" s="14">
        <v>1436000</v>
      </c>
      <c r="I627" s="21"/>
      <c r="L627" s="24"/>
      <c r="M627" s="24" t="s">
        <v>158</v>
      </c>
    </row>
    <row r="628" spans="1:13" ht="57" x14ac:dyDescent="0.2">
      <c r="A628" s="17">
        <v>627</v>
      </c>
      <c r="B628" s="18">
        <v>627</v>
      </c>
      <c r="C628" s="19" t="s">
        <v>138</v>
      </c>
      <c r="D628" s="11" t="s">
        <v>243</v>
      </c>
      <c r="E628" s="13">
        <v>2</v>
      </c>
      <c r="F628" s="13">
        <v>33500</v>
      </c>
      <c r="G628" s="14">
        <v>67000</v>
      </c>
      <c r="H628" s="14">
        <v>67000</v>
      </c>
      <c r="I628" s="21">
        <v>62026002800110</v>
      </c>
      <c r="L628" s="24"/>
      <c r="M628" s="24" t="s">
        <v>159</v>
      </c>
    </row>
    <row r="629" spans="1:13" ht="57" x14ac:dyDescent="0.2">
      <c r="A629" s="17">
        <v>628</v>
      </c>
      <c r="B629" s="18">
        <v>628</v>
      </c>
      <c r="C629" s="19" t="s">
        <v>184</v>
      </c>
      <c r="D629" s="11" t="s">
        <v>243</v>
      </c>
      <c r="E629" s="13">
        <v>5</v>
      </c>
      <c r="F629" s="13">
        <v>325000</v>
      </c>
      <c r="G629" s="14">
        <v>1625000</v>
      </c>
      <c r="H629" s="14">
        <v>1625000</v>
      </c>
      <c r="I629" s="21">
        <v>62026002800109</v>
      </c>
      <c r="L629" s="11"/>
      <c r="M629" s="11" t="s">
        <v>159</v>
      </c>
    </row>
    <row r="630" spans="1:13" ht="57" x14ac:dyDescent="0.2">
      <c r="A630" s="17">
        <v>629</v>
      </c>
      <c r="B630" s="18">
        <v>629</v>
      </c>
      <c r="C630" s="19" t="s">
        <v>654</v>
      </c>
      <c r="D630" s="11" t="s">
        <v>243</v>
      </c>
      <c r="E630" s="13">
        <v>2</v>
      </c>
      <c r="F630" s="13">
        <v>81500</v>
      </c>
      <c r="G630" s="14">
        <v>163000</v>
      </c>
      <c r="H630" s="14">
        <v>163000</v>
      </c>
      <c r="I630" s="21">
        <v>62026002800109</v>
      </c>
      <c r="L630" s="11"/>
      <c r="M630" s="11" t="s">
        <v>159</v>
      </c>
    </row>
    <row r="631" spans="1:13" ht="57" x14ac:dyDescent="0.2">
      <c r="A631" s="17">
        <v>630</v>
      </c>
      <c r="B631" s="18">
        <v>630</v>
      </c>
      <c r="C631" s="19" t="s">
        <v>185</v>
      </c>
      <c r="D631" s="11" t="s">
        <v>243</v>
      </c>
      <c r="E631" s="13">
        <v>2</v>
      </c>
      <c r="F631" s="13">
        <v>38000</v>
      </c>
      <c r="G631" s="14">
        <v>76000</v>
      </c>
      <c r="H631" s="14">
        <v>76000</v>
      </c>
      <c r="I631" s="21">
        <v>62026002800109</v>
      </c>
      <c r="L631" s="11"/>
      <c r="M631" s="11" t="s">
        <v>159</v>
      </c>
    </row>
    <row r="632" spans="1:13" ht="57" x14ac:dyDescent="0.2">
      <c r="A632" s="17">
        <v>631</v>
      </c>
      <c r="B632" s="18">
        <v>631</v>
      </c>
      <c r="C632" s="19" t="s">
        <v>655</v>
      </c>
      <c r="D632" s="11" t="s">
        <v>243</v>
      </c>
      <c r="E632" s="13">
        <v>1</v>
      </c>
      <c r="F632" s="13">
        <v>271000</v>
      </c>
      <c r="G632" s="14">
        <v>271000</v>
      </c>
      <c r="H632" s="14">
        <v>271000</v>
      </c>
      <c r="I632" s="21"/>
      <c r="L632" s="11"/>
      <c r="M632" s="11" t="s">
        <v>159</v>
      </c>
    </row>
    <row r="633" spans="1:13" ht="42.75" x14ac:dyDescent="0.2">
      <c r="A633" s="17">
        <v>632</v>
      </c>
      <c r="B633" s="18">
        <v>632</v>
      </c>
      <c r="C633" s="19" t="s">
        <v>656</v>
      </c>
      <c r="D633" s="11" t="s">
        <v>247</v>
      </c>
      <c r="E633" s="13">
        <v>5</v>
      </c>
      <c r="F633" s="13">
        <v>200000</v>
      </c>
      <c r="G633" s="14">
        <v>1000000</v>
      </c>
      <c r="H633" s="14">
        <v>1000000</v>
      </c>
      <c r="I633" s="21"/>
      <c r="L633" s="11"/>
      <c r="M633" s="11" t="s">
        <v>159</v>
      </c>
    </row>
    <row r="634" spans="1:13" ht="28.5" x14ac:dyDescent="0.2">
      <c r="A634" s="17">
        <v>633</v>
      </c>
      <c r="B634" s="18">
        <v>633</v>
      </c>
      <c r="C634" s="19" t="s">
        <v>185</v>
      </c>
      <c r="D634" s="11" t="s">
        <v>39</v>
      </c>
      <c r="E634" s="13">
        <v>2</v>
      </c>
      <c r="F634" s="13">
        <v>38000</v>
      </c>
      <c r="G634" s="14">
        <v>76000</v>
      </c>
      <c r="H634" s="14">
        <v>76000</v>
      </c>
      <c r="I634" s="21">
        <v>62026002800109</v>
      </c>
      <c r="L634" s="11"/>
      <c r="M634" s="11" t="s">
        <v>159</v>
      </c>
    </row>
    <row r="635" spans="1:13" ht="28.5" x14ac:dyDescent="0.2">
      <c r="A635" s="17">
        <v>634</v>
      </c>
      <c r="B635" s="18">
        <v>634</v>
      </c>
      <c r="C635" s="19" t="s">
        <v>140</v>
      </c>
      <c r="D635" s="11" t="s">
        <v>39</v>
      </c>
      <c r="E635" s="13">
        <v>5</v>
      </c>
      <c r="F635" s="13">
        <v>42545.4545454545</v>
      </c>
      <c r="G635" s="14">
        <v>212727.272727273</v>
      </c>
      <c r="H635" s="14">
        <v>212727.272727273</v>
      </c>
      <c r="I635" s="21"/>
      <c r="L635" s="11"/>
      <c r="M635" s="11" t="s">
        <v>159</v>
      </c>
    </row>
    <row r="636" spans="1:13" ht="42.75" x14ac:dyDescent="0.2">
      <c r="A636" s="17">
        <v>635</v>
      </c>
      <c r="B636" s="18">
        <v>635</v>
      </c>
      <c r="C636" s="19" t="s">
        <v>144</v>
      </c>
      <c r="D636" s="11" t="s">
        <v>38</v>
      </c>
      <c r="E636" s="13">
        <v>1</v>
      </c>
      <c r="F636" s="13">
        <v>40000000</v>
      </c>
      <c r="G636" s="14">
        <v>40000000</v>
      </c>
      <c r="H636" s="14">
        <v>40000000</v>
      </c>
      <c r="I636" s="21">
        <v>62026002800080</v>
      </c>
      <c r="L636" s="11"/>
      <c r="M636" s="11" t="s">
        <v>159</v>
      </c>
    </row>
    <row r="637" spans="1:13" ht="42.75" x14ac:dyDescent="0.2">
      <c r="A637" s="17">
        <v>636</v>
      </c>
      <c r="B637" s="18">
        <v>636</v>
      </c>
      <c r="C637" s="19" t="s">
        <v>657</v>
      </c>
      <c r="D637" s="11" t="s">
        <v>244</v>
      </c>
      <c r="E637" s="13">
        <v>15</v>
      </c>
      <c r="F637" s="13">
        <v>71000</v>
      </c>
      <c r="G637" s="14">
        <v>1065000</v>
      </c>
      <c r="H637" s="14">
        <v>1065000</v>
      </c>
      <c r="I637" s="21">
        <v>62026002800109</v>
      </c>
      <c r="L637" s="11"/>
      <c r="M637" s="11" t="s">
        <v>159</v>
      </c>
    </row>
    <row r="638" spans="1:13" ht="99.75" x14ac:dyDescent="0.2">
      <c r="A638" s="17">
        <v>637</v>
      </c>
      <c r="B638" s="18">
        <v>637</v>
      </c>
      <c r="C638" s="19" t="s">
        <v>658</v>
      </c>
      <c r="D638" s="11" t="s">
        <v>27</v>
      </c>
      <c r="E638" s="13">
        <v>50</v>
      </c>
      <c r="F638" s="13">
        <v>450500</v>
      </c>
      <c r="G638" s="14">
        <v>22525000</v>
      </c>
      <c r="H638" s="14">
        <v>22525000</v>
      </c>
      <c r="I638" s="21"/>
      <c r="L638" s="11"/>
      <c r="M638" s="11" t="s">
        <v>158</v>
      </c>
    </row>
    <row r="639" spans="1:13" ht="42.75" x14ac:dyDescent="0.2">
      <c r="A639" s="17">
        <v>638</v>
      </c>
      <c r="B639" s="18">
        <v>638</v>
      </c>
      <c r="C639" s="19" t="s">
        <v>659</v>
      </c>
      <c r="D639" s="11" t="s">
        <v>30</v>
      </c>
      <c r="E639" s="13">
        <v>1</v>
      </c>
      <c r="F639" s="13">
        <v>15000000</v>
      </c>
      <c r="G639" s="14">
        <v>15000000</v>
      </c>
      <c r="H639" s="14">
        <v>15000000</v>
      </c>
      <c r="I639" s="21"/>
      <c r="L639" s="11"/>
      <c r="M639" s="11" t="s">
        <v>159</v>
      </c>
    </row>
    <row r="640" spans="1:13" ht="42.75" x14ac:dyDescent="0.2">
      <c r="A640" s="17">
        <v>639</v>
      </c>
      <c r="B640" s="18">
        <v>639</v>
      </c>
      <c r="C640" s="19" t="s">
        <v>660</v>
      </c>
      <c r="D640" s="11" t="s">
        <v>38</v>
      </c>
      <c r="E640" s="13">
        <v>3</v>
      </c>
      <c r="F640" s="13">
        <v>22062779</v>
      </c>
      <c r="G640" s="14">
        <v>66188339</v>
      </c>
      <c r="H640" s="14">
        <v>66188339</v>
      </c>
      <c r="I640" s="21">
        <v>62026002800042</v>
      </c>
      <c r="L640" s="11" t="s">
        <v>796</v>
      </c>
      <c r="M640" s="11" t="s">
        <v>801</v>
      </c>
    </row>
    <row r="641" spans="1:13" ht="42.75" x14ac:dyDescent="0.2">
      <c r="A641" s="17">
        <v>640</v>
      </c>
      <c r="B641" s="18">
        <v>640</v>
      </c>
      <c r="C641" s="19" t="s">
        <v>661</v>
      </c>
      <c r="D641" s="11" t="s">
        <v>38</v>
      </c>
      <c r="E641" s="13">
        <v>6</v>
      </c>
      <c r="F641" s="13">
        <v>4487532</v>
      </c>
      <c r="G641" s="14">
        <v>26925197</v>
      </c>
      <c r="H641" s="14">
        <v>26925197</v>
      </c>
      <c r="I641" s="21">
        <v>62026002800042</v>
      </c>
      <c r="L641" s="11" t="s">
        <v>796</v>
      </c>
      <c r="M641" s="11" t="s">
        <v>801</v>
      </c>
    </row>
    <row r="642" spans="1:13" ht="57" x14ac:dyDescent="0.2">
      <c r="A642" s="17">
        <v>641</v>
      </c>
      <c r="B642" s="18">
        <v>641</v>
      </c>
      <c r="C642" s="19" t="s">
        <v>662</v>
      </c>
      <c r="D642" s="11" t="s">
        <v>40</v>
      </c>
      <c r="E642" s="13">
        <v>1</v>
      </c>
      <c r="F642" s="13">
        <v>430000000</v>
      </c>
      <c r="G642" s="14">
        <v>430000000</v>
      </c>
      <c r="H642" s="14">
        <v>430000000</v>
      </c>
      <c r="I642" s="21">
        <v>62026002800005</v>
      </c>
      <c r="L642" s="11" t="s">
        <v>753</v>
      </c>
      <c r="M642" s="11" t="s">
        <v>801</v>
      </c>
    </row>
    <row r="643" spans="1:13" ht="71.25" x14ac:dyDescent="0.2">
      <c r="A643" s="17">
        <v>642</v>
      </c>
      <c r="B643" s="18">
        <v>642</v>
      </c>
      <c r="C643" s="19" t="s">
        <v>663</v>
      </c>
      <c r="D643" s="11" t="s">
        <v>31</v>
      </c>
      <c r="E643" s="13">
        <v>15</v>
      </c>
      <c r="F643" s="13">
        <v>317866.66666666698</v>
      </c>
      <c r="G643" s="14">
        <v>4768000</v>
      </c>
      <c r="H643" s="14">
        <v>4768000</v>
      </c>
      <c r="I643" s="21"/>
      <c r="L643" s="12"/>
      <c r="M643" s="12" t="s">
        <v>159</v>
      </c>
    </row>
    <row r="644" spans="1:13" ht="71.25" x14ac:dyDescent="0.2">
      <c r="A644" s="17">
        <v>643</v>
      </c>
      <c r="B644" s="18">
        <v>643</v>
      </c>
      <c r="C644" s="19" t="s">
        <v>664</v>
      </c>
      <c r="D644" s="11" t="s">
        <v>31</v>
      </c>
      <c r="E644" s="13">
        <v>2</v>
      </c>
      <c r="F644" s="13">
        <v>3805000</v>
      </c>
      <c r="G644" s="14">
        <v>7610000</v>
      </c>
      <c r="H644" s="14">
        <v>7610000</v>
      </c>
      <c r="I644" s="21"/>
      <c r="L644" s="11"/>
      <c r="M644" s="12" t="s">
        <v>159</v>
      </c>
    </row>
    <row r="645" spans="1:13" ht="71.25" x14ac:dyDescent="0.2">
      <c r="A645" s="17">
        <v>644</v>
      </c>
      <c r="B645" s="18">
        <v>644</v>
      </c>
      <c r="C645" s="19" t="s">
        <v>146</v>
      </c>
      <c r="D645" s="11" t="s">
        <v>31</v>
      </c>
      <c r="E645" s="13">
        <v>52</v>
      </c>
      <c r="F645" s="13">
        <v>165000</v>
      </c>
      <c r="G645" s="14">
        <v>8580000</v>
      </c>
      <c r="H645" s="14">
        <v>8580000</v>
      </c>
      <c r="I645" s="21">
        <v>62026002800022</v>
      </c>
      <c r="L645" s="11" t="s">
        <v>797</v>
      </c>
      <c r="M645" s="11" t="s">
        <v>159</v>
      </c>
    </row>
    <row r="646" spans="1:13" ht="71.25" x14ac:dyDescent="0.2">
      <c r="A646" s="17">
        <v>645</v>
      </c>
      <c r="B646" s="18">
        <v>645</v>
      </c>
      <c r="C646" s="19" t="s">
        <v>665</v>
      </c>
      <c r="D646" s="11" t="s">
        <v>31</v>
      </c>
      <c r="E646" s="13">
        <v>70</v>
      </c>
      <c r="F646" s="13">
        <v>98918.181818199999</v>
      </c>
      <c r="G646" s="14">
        <v>6924272.7272739997</v>
      </c>
      <c r="H646" s="14">
        <v>6924272.7272739997</v>
      </c>
      <c r="I646" s="21">
        <v>62026002800022</v>
      </c>
      <c r="L646" s="11" t="s">
        <v>797</v>
      </c>
      <c r="M646" s="11" t="s">
        <v>159</v>
      </c>
    </row>
    <row r="647" spans="1:13" ht="71.25" x14ac:dyDescent="0.2">
      <c r="A647" s="17">
        <v>646</v>
      </c>
      <c r="B647" s="18">
        <v>646</v>
      </c>
      <c r="C647" s="19" t="s">
        <v>666</v>
      </c>
      <c r="D647" s="11" t="s">
        <v>31</v>
      </c>
      <c r="E647" s="13">
        <v>38</v>
      </c>
      <c r="F647" s="13">
        <v>356750</v>
      </c>
      <c r="G647" s="14">
        <v>13556500</v>
      </c>
      <c r="H647" s="14">
        <v>13556500</v>
      </c>
      <c r="I647" s="21"/>
      <c r="L647" s="11"/>
      <c r="M647" s="12" t="s">
        <v>159</v>
      </c>
    </row>
    <row r="648" spans="1:13" ht="71.25" x14ac:dyDescent="0.2">
      <c r="A648" s="17">
        <v>647</v>
      </c>
      <c r="B648" s="18">
        <v>647</v>
      </c>
      <c r="C648" s="19" t="s">
        <v>240</v>
      </c>
      <c r="D648" s="11" t="s">
        <v>31</v>
      </c>
      <c r="E648" s="13">
        <v>15</v>
      </c>
      <c r="F648" s="13">
        <v>16133.33333333</v>
      </c>
      <c r="G648" s="14">
        <v>241999.99999995</v>
      </c>
      <c r="H648" s="14">
        <v>241999.99999995</v>
      </c>
      <c r="I648" s="21">
        <v>62026002800106</v>
      </c>
      <c r="L648" s="11"/>
      <c r="M648" s="11" t="s">
        <v>159</v>
      </c>
    </row>
    <row r="649" spans="1:13" ht="71.25" x14ac:dyDescent="0.2">
      <c r="A649" s="17">
        <v>648</v>
      </c>
      <c r="B649" s="18">
        <v>648</v>
      </c>
      <c r="C649" s="19" t="s">
        <v>667</v>
      </c>
      <c r="D649" s="11" t="s">
        <v>31</v>
      </c>
      <c r="E649" s="13">
        <v>1</v>
      </c>
      <c r="F649" s="13">
        <v>322000</v>
      </c>
      <c r="G649" s="14">
        <v>322000</v>
      </c>
      <c r="H649" s="14">
        <v>322000</v>
      </c>
      <c r="I649" s="21"/>
      <c r="L649" s="11"/>
      <c r="M649" s="12" t="s">
        <v>159</v>
      </c>
    </row>
    <row r="650" spans="1:13" ht="71.25" x14ac:dyDescent="0.2">
      <c r="A650" s="17">
        <v>649</v>
      </c>
      <c r="B650" s="18">
        <v>649</v>
      </c>
      <c r="C650" s="19" t="s">
        <v>668</v>
      </c>
      <c r="D650" s="11" t="s">
        <v>31</v>
      </c>
      <c r="E650" s="13">
        <v>20</v>
      </c>
      <c r="F650" s="13">
        <v>5000</v>
      </c>
      <c r="G650" s="14">
        <v>100000</v>
      </c>
      <c r="H650" s="14">
        <v>100000</v>
      </c>
      <c r="I650" s="21">
        <v>62026002800106</v>
      </c>
      <c r="L650" s="11"/>
      <c r="M650" s="11" t="s">
        <v>159</v>
      </c>
    </row>
    <row r="651" spans="1:13" ht="71.25" x14ac:dyDescent="0.2">
      <c r="A651" s="17">
        <v>650</v>
      </c>
      <c r="B651" s="18">
        <v>650</v>
      </c>
      <c r="C651" s="19" t="s">
        <v>665</v>
      </c>
      <c r="D651" s="11" t="s">
        <v>31</v>
      </c>
      <c r="E651" s="13">
        <v>40</v>
      </c>
      <c r="F651" s="13">
        <v>98918.181818199999</v>
      </c>
      <c r="G651" s="14">
        <v>3956727.2727279998</v>
      </c>
      <c r="H651" s="14">
        <v>3956727.2727279998</v>
      </c>
      <c r="I651" s="21">
        <v>62026002800022</v>
      </c>
      <c r="L651" s="11" t="s">
        <v>797</v>
      </c>
      <c r="M651" s="11" t="s">
        <v>159</v>
      </c>
    </row>
    <row r="652" spans="1:13" ht="71.25" x14ac:dyDescent="0.2">
      <c r="A652" s="17">
        <v>651</v>
      </c>
      <c r="B652" s="18">
        <v>651</v>
      </c>
      <c r="C652" s="19" t="s">
        <v>666</v>
      </c>
      <c r="D652" s="11" t="s">
        <v>31</v>
      </c>
      <c r="E652" s="13">
        <v>22</v>
      </c>
      <c r="F652" s="13">
        <v>356750</v>
      </c>
      <c r="G652" s="14">
        <v>7848500</v>
      </c>
      <c r="H652" s="14">
        <v>7848500</v>
      </c>
      <c r="I652" s="21"/>
      <c r="L652" s="11"/>
      <c r="M652" s="12" t="s">
        <v>159</v>
      </c>
    </row>
    <row r="653" spans="1:13" ht="71.25" x14ac:dyDescent="0.2">
      <c r="A653" s="17">
        <v>652</v>
      </c>
      <c r="B653" s="18">
        <v>652</v>
      </c>
      <c r="C653" s="19" t="s">
        <v>147</v>
      </c>
      <c r="D653" s="11" t="s">
        <v>31</v>
      </c>
      <c r="E653" s="13">
        <v>52</v>
      </c>
      <c r="F653" s="13">
        <v>950000</v>
      </c>
      <c r="G653" s="14">
        <v>49400000</v>
      </c>
      <c r="H653" s="14">
        <v>49400000</v>
      </c>
      <c r="I653" s="21">
        <v>62026002800022</v>
      </c>
      <c r="L653" s="11" t="s">
        <v>797</v>
      </c>
      <c r="M653" s="11" t="s">
        <v>159</v>
      </c>
    </row>
    <row r="654" spans="1:13" ht="71.25" x14ac:dyDescent="0.2">
      <c r="A654" s="17">
        <v>653</v>
      </c>
      <c r="B654" s="18">
        <v>653</v>
      </c>
      <c r="C654" s="19" t="s">
        <v>669</v>
      </c>
      <c r="D654" s="11" t="s">
        <v>31</v>
      </c>
      <c r="E654" s="13">
        <v>14</v>
      </c>
      <c r="F654" s="13">
        <v>410000</v>
      </c>
      <c r="G654" s="14">
        <v>5740000</v>
      </c>
      <c r="H654" s="14">
        <v>5740000</v>
      </c>
      <c r="I654" s="21">
        <v>62026002800022</v>
      </c>
      <c r="L654" s="11" t="s">
        <v>797</v>
      </c>
      <c r="M654" s="11" t="s">
        <v>159</v>
      </c>
    </row>
    <row r="655" spans="1:13" ht="71.25" x14ac:dyDescent="0.2">
      <c r="A655" s="17">
        <v>654</v>
      </c>
      <c r="B655" s="18">
        <v>654</v>
      </c>
      <c r="C655" s="19" t="s">
        <v>670</v>
      </c>
      <c r="D655" s="11" t="s">
        <v>31</v>
      </c>
      <c r="E655" s="13">
        <v>10</v>
      </c>
      <c r="F655" s="13">
        <v>228500</v>
      </c>
      <c r="G655" s="14">
        <v>2285000</v>
      </c>
      <c r="H655" s="14">
        <v>2285000</v>
      </c>
      <c r="I655" s="21"/>
      <c r="L655" s="11"/>
      <c r="M655" s="12" t="s">
        <v>159</v>
      </c>
    </row>
    <row r="656" spans="1:13" ht="28.5" x14ac:dyDescent="0.2">
      <c r="A656" s="17">
        <v>655</v>
      </c>
      <c r="B656" s="18">
        <v>655</v>
      </c>
      <c r="C656" s="19" t="s">
        <v>148</v>
      </c>
      <c r="D656" s="11" t="s">
        <v>39</v>
      </c>
      <c r="E656" s="13">
        <v>6</v>
      </c>
      <c r="F656" s="13">
        <v>204333.33333333299</v>
      </c>
      <c r="G656" s="14">
        <v>1226000</v>
      </c>
      <c r="H656" s="14">
        <v>1226000</v>
      </c>
      <c r="I656" s="21"/>
      <c r="L656" s="11"/>
      <c r="M656" s="11" t="s">
        <v>159</v>
      </c>
    </row>
    <row r="657" spans="1:13" ht="28.5" x14ac:dyDescent="0.2">
      <c r="A657" s="17">
        <v>656</v>
      </c>
      <c r="B657" s="18">
        <v>656</v>
      </c>
      <c r="C657" s="19" t="s">
        <v>671</v>
      </c>
      <c r="D657" s="11" t="s">
        <v>39</v>
      </c>
      <c r="E657" s="13">
        <v>5</v>
      </c>
      <c r="F657" s="13">
        <v>14200</v>
      </c>
      <c r="G657" s="14">
        <v>71000</v>
      </c>
      <c r="H657" s="14">
        <v>0</v>
      </c>
      <c r="I657" s="21" t="s">
        <v>263</v>
      </c>
      <c r="L657" s="11" t="s">
        <v>263</v>
      </c>
      <c r="M657" s="12" t="s">
        <v>278</v>
      </c>
    </row>
    <row r="658" spans="1:13" ht="28.5" x14ac:dyDescent="0.2">
      <c r="A658" s="17">
        <v>657</v>
      </c>
      <c r="B658" s="18">
        <v>657</v>
      </c>
      <c r="C658" s="19" t="s">
        <v>672</v>
      </c>
      <c r="D658" s="11" t="s">
        <v>39</v>
      </c>
      <c r="E658" s="13">
        <v>15</v>
      </c>
      <c r="F658" s="13">
        <v>19200</v>
      </c>
      <c r="G658" s="14">
        <v>288000</v>
      </c>
      <c r="H658" s="14">
        <v>0</v>
      </c>
      <c r="I658" s="21" t="s">
        <v>263</v>
      </c>
      <c r="L658" s="11" t="s">
        <v>263</v>
      </c>
      <c r="M658" s="12" t="s">
        <v>278</v>
      </c>
    </row>
    <row r="659" spans="1:13" ht="28.5" x14ac:dyDescent="0.2">
      <c r="A659" s="17">
        <v>658</v>
      </c>
      <c r="B659" s="18">
        <v>658</v>
      </c>
      <c r="C659" s="19" t="s">
        <v>673</v>
      </c>
      <c r="D659" s="11" t="s">
        <v>39</v>
      </c>
      <c r="E659" s="13">
        <v>8</v>
      </c>
      <c r="F659" s="13">
        <v>23500</v>
      </c>
      <c r="G659" s="14">
        <v>188000</v>
      </c>
      <c r="H659" s="14">
        <v>0</v>
      </c>
      <c r="I659" s="21" t="s">
        <v>263</v>
      </c>
      <c r="L659" s="11" t="s">
        <v>263</v>
      </c>
      <c r="M659" s="12" t="s">
        <v>278</v>
      </c>
    </row>
    <row r="660" spans="1:13" ht="28.5" x14ac:dyDescent="0.2">
      <c r="A660" s="17">
        <v>659</v>
      </c>
      <c r="B660" s="18">
        <v>659</v>
      </c>
      <c r="C660" s="19" t="s">
        <v>674</v>
      </c>
      <c r="D660" s="11" t="s">
        <v>39</v>
      </c>
      <c r="E660" s="13">
        <v>15</v>
      </c>
      <c r="F660" s="13">
        <v>94933.333333333299</v>
      </c>
      <c r="G660" s="14">
        <v>1424000</v>
      </c>
      <c r="H660" s="14">
        <v>0</v>
      </c>
      <c r="I660" s="21" t="s">
        <v>263</v>
      </c>
      <c r="L660" s="11" t="s">
        <v>263</v>
      </c>
      <c r="M660" s="12" t="s">
        <v>278</v>
      </c>
    </row>
    <row r="661" spans="1:13" ht="57" x14ac:dyDescent="0.2">
      <c r="A661" s="17">
        <v>660</v>
      </c>
      <c r="B661" s="18">
        <v>660</v>
      </c>
      <c r="C661" s="19" t="s">
        <v>149</v>
      </c>
      <c r="D661" s="11" t="s">
        <v>243</v>
      </c>
      <c r="E661" s="13">
        <v>9</v>
      </c>
      <c r="F661" s="13">
        <v>43111.111111111102</v>
      </c>
      <c r="G661" s="14">
        <v>388000</v>
      </c>
      <c r="H661" s="14">
        <v>388000</v>
      </c>
      <c r="I661" s="21">
        <v>62026002800109</v>
      </c>
      <c r="L661" s="11"/>
      <c r="M661" s="12" t="s">
        <v>159</v>
      </c>
    </row>
    <row r="662" spans="1:13" ht="42.75" x14ac:dyDescent="0.2">
      <c r="A662" s="17">
        <v>661</v>
      </c>
      <c r="B662" s="18">
        <v>661</v>
      </c>
      <c r="C662" s="19" t="s">
        <v>186</v>
      </c>
      <c r="D662" s="11" t="s">
        <v>244</v>
      </c>
      <c r="E662" s="13">
        <v>15</v>
      </c>
      <c r="F662" s="13">
        <v>159400</v>
      </c>
      <c r="G662" s="14">
        <v>2391000</v>
      </c>
      <c r="H662" s="14">
        <v>2391000</v>
      </c>
      <c r="I662" s="21">
        <v>62026002800109</v>
      </c>
      <c r="L662" s="11"/>
      <c r="M662" s="12" t="s">
        <v>159</v>
      </c>
    </row>
    <row r="663" spans="1:13" x14ac:dyDescent="0.2">
      <c r="A663" s="17">
        <v>662</v>
      </c>
      <c r="B663" s="18">
        <v>662</v>
      </c>
      <c r="C663" s="19" t="s">
        <v>154</v>
      </c>
      <c r="D663" s="11" t="s">
        <v>63</v>
      </c>
      <c r="E663" s="13">
        <v>1</v>
      </c>
      <c r="F663" s="13">
        <v>302000</v>
      </c>
      <c r="G663" s="14">
        <v>302000</v>
      </c>
      <c r="H663" s="14">
        <v>302000</v>
      </c>
      <c r="I663" s="21"/>
      <c r="L663" s="11"/>
      <c r="M663" s="12" t="s">
        <v>159</v>
      </c>
    </row>
    <row r="664" spans="1:13" ht="57" x14ac:dyDescent="0.2">
      <c r="A664" s="17">
        <v>663</v>
      </c>
      <c r="B664" s="18">
        <v>663</v>
      </c>
      <c r="C664" s="19" t="s">
        <v>675</v>
      </c>
      <c r="D664" s="11" t="s">
        <v>32</v>
      </c>
      <c r="E664" s="13">
        <v>1</v>
      </c>
      <c r="F664" s="13">
        <v>369000</v>
      </c>
      <c r="G664" s="14">
        <v>369000</v>
      </c>
      <c r="H664" s="14">
        <v>369000</v>
      </c>
      <c r="I664" s="21"/>
      <c r="L664" s="11"/>
      <c r="M664" s="12" t="s">
        <v>159</v>
      </c>
    </row>
    <row r="665" spans="1:13" ht="57" x14ac:dyDescent="0.2">
      <c r="A665" s="17">
        <v>664</v>
      </c>
      <c r="B665" s="18">
        <v>664</v>
      </c>
      <c r="C665" s="19" t="s">
        <v>676</v>
      </c>
      <c r="D665" s="11" t="s">
        <v>32</v>
      </c>
      <c r="E665" s="13">
        <v>1</v>
      </c>
      <c r="F665" s="13">
        <v>326000</v>
      </c>
      <c r="G665" s="14">
        <v>326000</v>
      </c>
      <c r="H665" s="14">
        <v>326000</v>
      </c>
      <c r="I665" s="21"/>
      <c r="L665" s="11"/>
      <c r="M665" s="12" t="s">
        <v>159</v>
      </c>
    </row>
    <row r="666" spans="1:13" ht="57" x14ac:dyDescent="0.2">
      <c r="A666" s="17">
        <v>665</v>
      </c>
      <c r="B666" s="18">
        <v>665</v>
      </c>
      <c r="C666" s="19" t="s">
        <v>677</v>
      </c>
      <c r="D666" s="11" t="s">
        <v>32</v>
      </c>
      <c r="E666" s="13">
        <v>1</v>
      </c>
      <c r="F666" s="13">
        <v>929000</v>
      </c>
      <c r="G666" s="14">
        <v>929000</v>
      </c>
      <c r="H666" s="14">
        <v>929000</v>
      </c>
      <c r="I666" s="21"/>
      <c r="L666" s="11"/>
      <c r="M666" s="12" t="s">
        <v>159</v>
      </c>
    </row>
    <row r="667" spans="1:13" ht="57" x14ac:dyDescent="0.2">
      <c r="A667" s="17">
        <v>666</v>
      </c>
      <c r="B667" s="18">
        <v>666</v>
      </c>
      <c r="C667" s="19" t="s">
        <v>678</v>
      </c>
      <c r="D667" s="11" t="s">
        <v>32</v>
      </c>
      <c r="E667" s="13">
        <v>1</v>
      </c>
      <c r="F667" s="13">
        <v>1223000</v>
      </c>
      <c r="G667" s="14">
        <v>1223000</v>
      </c>
      <c r="H667" s="14">
        <v>1223000</v>
      </c>
      <c r="I667" s="21"/>
      <c r="L667" s="11"/>
      <c r="M667" s="12" t="s">
        <v>159</v>
      </c>
    </row>
    <row r="668" spans="1:13" ht="57" x14ac:dyDescent="0.2">
      <c r="A668" s="17">
        <v>667</v>
      </c>
      <c r="B668" s="18">
        <v>667</v>
      </c>
      <c r="C668" s="19" t="s">
        <v>679</v>
      </c>
      <c r="D668" s="11" t="s">
        <v>32</v>
      </c>
      <c r="E668" s="13">
        <v>1</v>
      </c>
      <c r="F668" s="13">
        <v>137000</v>
      </c>
      <c r="G668" s="14">
        <v>137000</v>
      </c>
      <c r="H668" s="14">
        <v>137000</v>
      </c>
      <c r="I668" s="21"/>
      <c r="L668" s="11"/>
      <c r="M668" s="12" t="s">
        <v>158</v>
      </c>
    </row>
    <row r="669" spans="1:13" ht="57" x14ac:dyDescent="0.2">
      <c r="A669" s="17">
        <v>668</v>
      </c>
      <c r="B669" s="18">
        <v>668</v>
      </c>
      <c r="C669" s="19" t="s">
        <v>680</v>
      </c>
      <c r="D669" s="11" t="s">
        <v>32</v>
      </c>
      <c r="E669" s="13">
        <v>1</v>
      </c>
      <c r="F669" s="13">
        <v>442000</v>
      </c>
      <c r="G669" s="14">
        <v>442000</v>
      </c>
      <c r="H669" s="14">
        <v>442000</v>
      </c>
      <c r="I669" s="21"/>
      <c r="L669" s="11"/>
      <c r="M669" s="12" t="s">
        <v>158</v>
      </c>
    </row>
    <row r="670" spans="1:13" ht="57" x14ac:dyDescent="0.2">
      <c r="A670" s="17">
        <v>669</v>
      </c>
      <c r="B670" s="18">
        <v>669</v>
      </c>
      <c r="C670" s="19" t="s">
        <v>681</v>
      </c>
      <c r="D670" s="11" t="s">
        <v>32</v>
      </c>
      <c r="E670" s="13">
        <v>1</v>
      </c>
      <c r="F670" s="13">
        <v>223000</v>
      </c>
      <c r="G670" s="14">
        <v>223000</v>
      </c>
      <c r="H670" s="14">
        <v>223000</v>
      </c>
      <c r="I670" s="21"/>
      <c r="L670" s="11"/>
      <c r="M670" s="12" t="s">
        <v>159</v>
      </c>
    </row>
    <row r="671" spans="1:13" ht="57" x14ac:dyDescent="0.2">
      <c r="A671" s="17">
        <v>670</v>
      </c>
      <c r="B671" s="18">
        <v>670</v>
      </c>
      <c r="C671" s="19" t="s">
        <v>682</v>
      </c>
      <c r="D671" s="11" t="s">
        <v>32</v>
      </c>
      <c r="E671" s="13">
        <v>2</v>
      </c>
      <c r="F671" s="13">
        <v>96500</v>
      </c>
      <c r="G671" s="14">
        <v>193000</v>
      </c>
      <c r="H671" s="14">
        <v>193000</v>
      </c>
      <c r="I671" s="21"/>
      <c r="L671" s="11"/>
      <c r="M671" s="12" t="s">
        <v>159</v>
      </c>
    </row>
    <row r="672" spans="1:13" ht="57" x14ac:dyDescent="0.2">
      <c r="A672" s="17">
        <v>671</v>
      </c>
      <c r="B672" s="18">
        <v>671</v>
      </c>
      <c r="C672" s="19" t="s">
        <v>152</v>
      </c>
      <c r="D672" s="11" t="s">
        <v>243</v>
      </c>
      <c r="E672" s="13">
        <v>3</v>
      </c>
      <c r="F672" s="13">
        <v>297000</v>
      </c>
      <c r="G672" s="14">
        <v>891000</v>
      </c>
      <c r="H672" s="14">
        <v>891000</v>
      </c>
      <c r="I672" s="21"/>
      <c r="L672" s="11"/>
      <c r="M672" s="12" t="s">
        <v>159</v>
      </c>
    </row>
    <row r="673" spans="1:13" ht="57" x14ac:dyDescent="0.2">
      <c r="A673" s="17">
        <v>672</v>
      </c>
      <c r="B673" s="18">
        <v>672</v>
      </c>
      <c r="C673" s="19" t="s">
        <v>153</v>
      </c>
      <c r="D673" s="11" t="s">
        <v>243</v>
      </c>
      <c r="E673" s="13">
        <v>1</v>
      </c>
      <c r="F673" s="13">
        <v>263000</v>
      </c>
      <c r="G673" s="14">
        <v>263000</v>
      </c>
      <c r="H673" s="14">
        <v>263000</v>
      </c>
      <c r="I673" s="21"/>
      <c r="L673" s="11"/>
      <c r="M673" s="12" t="s">
        <v>159</v>
      </c>
    </row>
    <row r="674" spans="1:13" ht="57" x14ac:dyDescent="0.2">
      <c r="A674" s="17">
        <v>673</v>
      </c>
      <c r="B674" s="18">
        <v>673</v>
      </c>
      <c r="C674" s="19" t="s">
        <v>187</v>
      </c>
      <c r="D674" s="11" t="s">
        <v>243</v>
      </c>
      <c r="E674" s="13">
        <v>1</v>
      </c>
      <c r="F674" s="13">
        <v>1925000</v>
      </c>
      <c r="G674" s="14">
        <v>1925000</v>
      </c>
      <c r="H674" s="14">
        <v>1925000</v>
      </c>
      <c r="I674" s="21"/>
      <c r="L674" s="11"/>
      <c r="M674" s="11" t="s">
        <v>158</v>
      </c>
    </row>
    <row r="675" spans="1:13" ht="57" x14ac:dyDescent="0.2">
      <c r="A675" s="17">
        <v>674</v>
      </c>
      <c r="B675" s="18">
        <v>674</v>
      </c>
      <c r="C675" s="19" t="s">
        <v>683</v>
      </c>
      <c r="D675" s="11" t="s">
        <v>243</v>
      </c>
      <c r="E675" s="13">
        <v>1</v>
      </c>
      <c r="F675" s="13">
        <v>84000</v>
      </c>
      <c r="G675" s="14">
        <v>84000</v>
      </c>
      <c r="H675" s="14">
        <v>84000</v>
      </c>
      <c r="I675" s="21">
        <v>62026002800109</v>
      </c>
      <c r="L675" s="11"/>
      <c r="M675" s="11" t="s">
        <v>159</v>
      </c>
    </row>
    <row r="676" spans="1:13" ht="57" x14ac:dyDescent="0.2">
      <c r="A676" s="17">
        <v>675</v>
      </c>
      <c r="B676" s="18">
        <v>675</v>
      </c>
      <c r="C676" s="19" t="s">
        <v>684</v>
      </c>
      <c r="D676" s="11" t="s">
        <v>243</v>
      </c>
      <c r="E676" s="13">
        <v>5</v>
      </c>
      <c r="F676" s="13">
        <v>19200</v>
      </c>
      <c r="G676" s="14">
        <v>96000</v>
      </c>
      <c r="H676" s="14">
        <v>96000</v>
      </c>
      <c r="I676" s="21"/>
      <c r="L676" s="11"/>
      <c r="M676" s="11" t="s">
        <v>159</v>
      </c>
    </row>
    <row r="677" spans="1:13" ht="57" x14ac:dyDescent="0.2">
      <c r="A677" s="17">
        <v>676</v>
      </c>
      <c r="B677" s="18">
        <v>676</v>
      </c>
      <c r="C677" s="19" t="s">
        <v>150</v>
      </c>
      <c r="D677" s="11" t="s">
        <v>243</v>
      </c>
      <c r="E677" s="13">
        <v>1</v>
      </c>
      <c r="F677" s="13">
        <v>282000</v>
      </c>
      <c r="G677" s="14">
        <v>282000</v>
      </c>
      <c r="H677" s="14">
        <v>282000</v>
      </c>
      <c r="I677" s="21">
        <v>62026002800109</v>
      </c>
      <c r="L677" s="11"/>
      <c r="M677" s="11" t="s">
        <v>159</v>
      </c>
    </row>
    <row r="678" spans="1:13" ht="42.75" x14ac:dyDescent="0.2">
      <c r="A678" s="17">
        <v>677</v>
      </c>
      <c r="B678" s="18">
        <v>677</v>
      </c>
      <c r="C678" s="19" t="s">
        <v>685</v>
      </c>
      <c r="D678" s="11" t="s">
        <v>28</v>
      </c>
      <c r="E678" s="13">
        <v>1</v>
      </c>
      <c r="F678" s="13">
        <v>635000</v>
      </c>
      <c r="G678" s="14">
        <v>635000</v>
      </c>
      <c r="H678" s="14">
        <v>635000</v>
      </c>
      <c r="I678" s="21"/>
      <c r="L678" s="11"/>
      <c r="M678" s="11" t="s">
        <v>159</v>
      </c>
    </row>
    <row r="679" spans="1:13" ht="28.5" x14ac:dyDescent="0.2">
      <c r="A679" s="17">
        <v>678</v>
      </c>
      <c r="B679" s="18">
        <v>678</v>
      </c>
      <c r="C679" s="19" t="s">
        <v>686</v>
      </c>
      <c r="D679" s="11" t="s">
        <v>39</v>
      </c>
      <c r="E679" s="13">
        <v>2</v>
      </c>
      <c r="F679" s="13">
        <v>173000</v>
      </c>
      <c r="G679" s="14">
        <v>346000</v>
      </c>
      <c r="H679" s="14">
        <v>346000</v>
      </c>
      <c r="I679" s="21"/>
      <c r="L679" s="12"/>
      <c r="M679" s="11" t="s">
        <v>159</v>
      </c>
    </row>
    <row r="680" spans="1:13" ht="28.5" x14ac:dyDescent="0.2">
      <c r="A680" s="17">
        <v>679</v>
      </c>
      <c r="B680" s="18">
        <v>679</v>
      </c>
      <c r="C680" s="19" t="s">
        <v>687</v>
      </c>
      <c r="D680" s="11" t="s">
        <v>39</v>
      </c>
      <c r="E680" s="13">
        <v>1</v>
      </c>
      <c r="F680" s="13">
        <v>2506000</v>
      </c>
      <c r="G680" s="14">
        <v>0</v>
      </c>
      <c r="H680" s="14">
        <v>0</v>
      </c>
      <c r="I680" s="21" t="s">
        <v>263</v>
      </c>
      <c r="L680" s="12" t="s">
        <v>263</v>
      </c>
      <c r="M680" s="11" t="s">
        <v>278</v>
      </c>
    </row>
    <row r="681" spans="1:13" ht="28.5" x14ac:dyDescent="0.2">
      <c r="A681" s="17">
        <v>680</v>
      </c>
      <c r="B681" s="18">
        <v>680</v>
      </c>
      <c r="C681" s="19" t="s">
        <v>154</v>
      </c>
      <c r="D681" s="11" t="s">
        <v>39</v>
      </c>
      <c r="E681" s="13">
        <v>10</v>
      </c>
      <c r="F681" s="13">
        <v>302000</v>
      </c>
      <c r="G681" s="14">
        <f>+E681*F681</f>
        <v>3020000</v>
      </c>
      <c r="H681" s="14">
        <f>+F681*G681</f>
        <v>912040000000</v>
      </c>
      <c r="I681" s="21"/>
      <c r="L681" s="11"/>
      <c r="M681" s="11" t="s">
        <v>159</v>
      </c>
    </row>
    <row r="682" spans="1:13" ht="28.5" x14ac:dyDescent="0.2">
      <c r="A682" s="17">
        <v>681</v>
      </c>
      <c r="B682" s="18">
        <v>681</v>
      </c>
      <c r="C682" s="19" t="s">
        <v>155</v>
      </c>
      <c r="D682" s="11" t="s">
        <v>39</v>
      </c>
      <c r="E682" s="13">
        <v>15</v>
      </c>
      <c r="F682" s="13">
        <v>38000</v>
      </c>
      <c r="G682" s="14">
        <v>570000</v>
      </c>
      <c r="H682" s="14">
        <v>570000</v>
      </c>
      <c r="I682" s="21"/>
      <c r="L682" s="11"/>
      <c r="M682" s="11" t="s">
        <v>159</v>
      </c>
    </row>
    <row r="683" spans="1:13" ht="42.75" x14ac:dyDescent="0.2">
      <c r="A683" s="17">
        <v>682</v>
      </c>
      <c r="B683" s="18">
        <v>682</v>
      </c>
      <c r="C683" s="19" t="s">
        <v>188</v>
      </c>
      <c r="D683" s="11" t="s">
        <v>249</v>
      </c>
      <c r="E683" s="13">
        <v>1</v>
      </c>
      <c r="F683" s="13">
        <v>371000</v>
      </c>
      <c r="G683" s="14">
        <v>371000</v>
      </c>
      <c r="H683" s="14">
        <v>371000</v>
      </c>
      <c r="I683" s="21"/>
      <c r="L683" s="11"/>
      <c r="M683" s="11" t="s">
        <v>158</v>
      </c>
    </row>
    <row r="684" spans="1:13" ht="42.75" x14ac:dyDescent="0.2">
      <c r="A684" s="17">
        <v>683</v>
      </c>
      <c r="B684" s="18">
        <v>683</v>
      </c>
      <c r="C684" s="19" t="s">
        <v>187</v>
      </c>
      <c r="D684" s="11" t="s">
        <v>249</v>
      </c>
      <c r="E684" s="13">
        <v>1</v>
      </c>
      <c r="F684" s="13">
        <v>1925000</v>
      </c>
      <c r="G684" s="14">
        <v>1925000</v>
      </c>
      <c r="H684" s="14">
        <v>1925000</v>
      </c>
      <c r="I684" s="21"/>
      <c r="L684" s="11"/>
      <c r="M684" s="11" t="s">
        <v>158</v>
      </c>
    </row>
    <row r="685" spans="1:13" ht="42.75" x14ac:dyDescent="0.2">
      <c r="A685" s="17">
        <v>684</v>
      </c>
      <c r="B685" s="18">
        <v>684</v>
      </c>
      <c r="C685" s="19" t="s">
        <v>151</v>
      </c>
      <c r="D685" s="11" t="s">
        <v>249</v>
      </c>
      <c r="E685" s="13">
        <v>2</v>
      </c>
      <c r="F685" s="13">
        <v>689000</v>
      </c>
      <c r="G685" s="14">
        <v>1378000</v>
      </c>
      <c r="H685" s="14">
        <v>1378000</v>
      </c>
      <c r="I685" s="21"/>
      <c r="L685" s="11"/>
      <c r="M685" s="11" t="s">
        <v>158</v>
      </c>
    </row>
    <row r="686" spans="1:13" ht="42.75" x14ac:dyDescent="0.2">
      <c r="A686" s="17">
        <v>685</v>
      </c>
      <c r="B686" s="18">
        <v>685</v>
      </c>
      <c r="C686" s="19" t="s">
        <v>688</v>
      </c>
      <c r="D686" s="11" t="s">
        <v>30</v>
      </c>
      <c r="E686" s="13">
        <v>10</v>
      </c>
      <c r="F686" s="13">
        <v>901500</v>
      </c>
      <c r="G686" s="14">
        <v>9015000</v>
      </c>
      <c r="H686" s="14">
        <v>9015000</v>
      </c>
      <c r="I686" s="21"/>
      <c r="L686" s="11"/>
      <c r="M686" s="11" t="s">
        <v>158</v>
      </c>
    </row>
    <row r="687" spans="1:13" ht="42.75" x14ac:dyDescent="0.2">
      <c r="A687" s="17">
        <v>686</v>
      </c>
      <c r="B687" s="18">
        <v>686</v>
      </c>
      <c r="C687" s="19" t="s">
        <v>153</v>
      </c>
      <c r="D687" s="11" t="s">
        <v>38</v>
      </c>
      <c r="E687" s="13">
        <v>2</v>
      </c>
      <c r="F687" s="13">
        <v>263000</v>
      </c>
      <c r="G687" s="14">
        <v>526000</v>
      </c>
      <c r="H687" s="14">
        <v>526000</v>
      </c>
      <c r="I687" s="21"/>
      <c r="L687" s="11"/>
      <c r="M687" s="11" t="s">
        <v>159</v>
      </c>
    </row>
    <row r="688" spans="1:13" ht="71.25" x14ac:dyDescent="0.2">
      <c r="A688" s="17">
        <v>687</v>
      </c>
      <c r="B688" s="18">
        <v>687</v>
      </c>
      <c r="C688" s="19" t="s">
        <v>689</v>
      </c>
      <c r="D688" s="11" t="s">
        <v>31</v>
      </c>
      <c r="E688" s="13">
        <v>10</v>
      </c>
      <c r="F688" s="13">
        <v>76900</v>
      </c>
      <c r="G688" s="14">
        <v>769000</v>
      </c>
      <c r="H688" s="14">
        <v>769000</v>
      </c>
      <c r="I688" s="21">
        <v>62026002800106</v>
      </c>
      <c r="L688" s="11"/>
      <c r="M688" s="11" t="s">
        <v>159</v>
      </c>
    </row>
    <row r="689" spans="1:13" ht="42.75" x14ac:dyDescent="0.2">
      <c r="A689" s="17">
        <v>688</v>
      </c>
      <c r="B689" s="18">
        <v>688</v>
      </c>
      <c r="C689" s="19" t="s">
        <v>690</v>
      </c>
      <c r="D689" s="11" t="s">
        <v>244</v>
      </c>
      <c r="E689" s="13">
        <v>1</v>
      </c>
      <c r="F689" s="13">
        <v>33000</v>
      </c>
      <c r="G689" s="14">
        <v>33000</v>
      </c>
      <c r="H689" s="14">
        <v>33000</v>
      </c>
      <c r="I689" s="21"/>
      <c r="L689" s="24"/>
      <c r="M689" s="24" t="s">
        <v>159</v>
      </c>
    </row>
    <row r="690" spans="1:13" ht="42.75" x14ac:dyDescent="0.2">
      <c r="A690" s="17">
        <v>689</v>
      </c>
      <c r="B690" s="18">
        <v>689</v>
      </c>
      <c r="C690" s="19" t="s">
        <v>691</v>
      </c>
      <c r="D690" s="11" t="s">
        <v>244</v>
      </c>
      <c r="E690" s="13">
        <v>1</v>
      </c>
      <c r="F690" s="13">
        <v>650000</v>
      </c>
      <c r="G690" s="14">
        <v>650000</v>
      </c>
      <c r="H690" s="14">
        <v>650000</v>
      </c>
      <c r="I690" s="21"/>
      <c r="L690" s="24"/>
      <c r="M690" s="24" t="s">
        <v>159</v>
      </c>
    </row>
    <row r="691" spans="1:13" ht="28.5" x14ac:dyDescent="0.2">
      <c r="A691" s="17">
        <v>690</v>
      </c>
      <c r="B691" s="18">
        <v>690</v>
      </c>
      <c r="C691" s="19" t="s">
        <v>152</v>
      </c>
      <c r="D691" s="11" t="s">
        <v>54</v>
      </c>
      <c r="E691" s="13">
        <v>2</v>
      </c>
      <c r="F691" s="13">
        <v>297000</v>
      </c>
      <c r="G691" s="14">
        <v>594000</v>
      </c>
      <c r="H691" s="14">
        <v>594000</v>
      </c>
      <c r="I691" s="21"/>
      <c r="L691" s="24"/>
      <c r="M691" s="24" t="s">
        <v>159</v>
      </c>
    </row>
    <row r="692" spans="1:13" ht="28.5" x14ac:dyDescent="0.2">
      <c r="A692" s="17">
        <v>691</v>
      </c>
      <c r="B692" s="18">
        <v>691</v>
      </c>
      <c r="C692" s="19" t="s">
        <v>155</v>
      </c>
      <c r="D692" s="11" t="s">
        <v>54</v>
      </c>
      <c r="E692" s="13">
        <v>2</v>
      </c>
      <c r="F692" s="13">
        <v>38000</v>
      </c>
      <c r="G692" s="14">
        <v>76000</v>
      </c>
      <c r="H692" s="14">
        <v>76000</v>
      </c>
      <c r="I692" s="21"/>
      <c r="L692" s="24"/>
      <c r="M692" s="24" t="s">
        <v>159</v>
      </c>
    </row>
    <row r="693" spans="1:13" ht="42.75" x14ac:dyDescent="0.2">
      <c r="A693" s="17">
        <v>692</v>
      </c>
      <c r="B693" s="18">
        <v>692</v>
      </c>
      <c r="C693" s="19" t="s">
        <v>692</v>
      </c>
      <c r="D693" s="11" t="s">
        <v>38</v>
      </c>
      <c r="E693" s="13">
        <v>1</v>
      </c>
      <c r="F693" s="13">
        <v>1</v>
      </c>
      <c r="G693" s="14">
        <v>1</v>
      </c>
      <c r="H693" s="14">
        <v>1</v>
      </c>
      <c r="I693" s="21"/>
      <c r="L693" s="11"/>
      <c r="M693" s="11" t="s">
        <v>158</v>
      </c>
    </row>
    <row r="694" spans="1:13" ht="71.25" x14ac:dyDescent="0.2">
      <c r="A694" s="17">
        <v>693</v>
      </c>
      <c r="B694" s="18">
        <v>693</v>
      </c>
      <c r="C694" s="19" t="s">
        <v>693</v>
      </c>
      <c r="D694" s="11" t="s">
        <v>41</v>
      </c>
      <c r="E694" s="13">
        <v>1</v>
      </c>
      <c r="F694" s="13">
        <v>46428000</v>
      </c>
      <c r="G694" s="14">
        <v>0</v>
      </c>
      <c r="H694" s="14">
        <v>0</v>
      </c>
      <c r="I694" s="21" t="s">
        <v>263</v>
      </c>
      <c r="L694" s="11" t="s">
        <v>263</v>
      </c>
      <c r="M694" s="11" t="s">
        <v>278</v>
      </c>
    </row>
    <row r="695" spans="1:13" ht="42.75" x14ac:dyDescent="0.2">
      <c r="A695" s="17">
        <v>694</v>
      </c>
      <c r="B695" s="18">
        <v>694</v>
      </c>
      <c r="C695" s="19" t="s">
        <v>694</v>
      </c>
      <c r="D695" s="11" t="s">
        <v>30</v>
      </c>
      <c r="E695" s="13">
        <v>1</v>
      </c>
      <c r="F695" s="13">
        <v>11495000</v>
      </c>
      <c r="G695" s="14">
        <v>11495000</v>
      </c>
      <c r="H695" s="14">
        <v>11495000</v>
      </c>
      <c r="I695" s="21"/>
      <c r="L695" s="11"/>
      <c r="M695" s="11" t="s">
        <v>159</v>
      </c>
    </row>
    <row r="696" spans="1:13" ht="42.75" x14ac:dyDescent="0.2">
      <c r="A696" s="17">
        <v>695</v>
      </c>
      <c r="B696" s="18">
        <v>695</v>
      </c>
      <c r="C696" s="19" t="s">
        <v>695</v>
      </c>
      <c r="D696" s="11" t="s">
        <v>30</v>
      </c>
      <c r="E696" s="13">
        <v>60</v>
      </c>
      <c r="F696" s="13">
        <v>131811</v>
      </c>
      <c r="G696" s="14">
        <v>7908667</v>
      </c>
      <c r="H696" s="14">
        <v>7908667</v>
      </c>
      <c r="I696" s="21">
        <v>62026002800011</v>
      </c>
      <c r="L696" s="11" t="s">
        <v>754</v>
      </c>
      <c r="M696" s="11" t="s">
        <v>801</v>
      </c>
    </row>
    <row r="697" spans="1:13" ht="57" x14ac:dyDescent="0.2">
      <c r="A697" s="17">
        <v>696</v>
      </c>
      <c r="B697" s="18">
        <v>696</v>
      </c>
      <c r="C697" s="19" t="s">
        <v>696</v>
      </c>
      <c r="D697" s="11" t="s">
        <v>40</v>
      </c>
      <c r="E697" s="13">
        <v>1</v>
      </c>
      <c r="F697" s="13">
        <v>90000000</v>
      </c>
      <c r="G697" s="14">
        <v>90000000</v>
      </c>
      <c r="H697" s="14">
        <v>90000000</v>
      </c>
      <c r="I697" s="21">
        <v>62026002800033</v>
      </c>
      <c r="L697" s="11" t="s">
        <v>798</v>
      </c>
      <c r="M697" s="11" t="s">
        <v>250</v>
      </c>
    </row>
    <row r="698" spans="1:13" ht="71.25" x14ac:dyDescent="0.2">
      <c r="A698" s="17">
        <v>697</v>
      </c>
      <c r="B698" s="18">
        <v>697</v>
      </c>
      <c r="C698" s="19" t="s">
        <v>697</v>
      </c>
      <c r="D698" s="11" t="s">
        <v>31</v>
      </c>
      <c r="E698" s="13">
        <v>2</v>
      </c>
      <c r="F698" s="13">
        <v>93500</v>
      </c>
      <c r="G698" s="14">
        <v>187000</v>
      </c>
      <c r="H698" s="14">
        <v>187000</v>
      </c>
      <c r="I698" s="21"/>
      <c r="L698" s="11"/>
      <c r="M698" s="11" t="s">
        <v>159</v>
      </c>
    </row>
    <row r="699" spans="1:13" ht="71.25" x14ac:dyDescent="0.2">
      <c r="A699" s="17">
        <v>698</v>
      </c>
      <c r="B699" s="18">
        <v>698</v>
      </c>
      <c r="C699" s="19" t="s">
        <v>698</v>
      </c>
      <c r="D699" s="11" t="s">
        <v>31</v>
      </c>
      <c r="E699" s="13">
        <v>1</v>
      </c>
      <c r="F699" s="13">
        <v>1506000</v>
      </c>
      <c r="G699" s="14">
        <v>1506000</v>
      </c>
      <c r="H699" s="14">
        <v>1506000</v>
      </c>
      <c r="I699" s="21"/>
      <c r="L699" s="11"/>
      <c r="M699" s="11" t="s">
        <v>158</v>
      </c>
    </row>
    <row r="700" spans="1:13" ht="71.25" x14ac:dyDescent="0.2">
      <c r="A700" s="17">
        <v>699</v>
      </c>
      <c r="B700" s="18">
        <v>699</v>
      </c>
      <c r="C700" s="19" t="s">
        <v>699</v>
      </c>
      <c r="D700" s="11" t="s">
        <v>31</v>
      </c>
      <c r="E700" s="13">
        <v>4</v>
      </c>
      <c r="F700" s="13">
        <v>389000</v>
      </c>
      <c r="G700" s="14">
        <v>0</v>
      </c>
      <c r="H700" s="14">
        <v>0</v>
      </c>
      <c r="I700" s="21" t="s">
        <v>263</v>
      </c>
      <c r="L700" s="11" t="s">
        <v>263</v>
      </c>
      <c r="M700" s="11" t="s">
        <v>278</v>
      </c>
    </row>
    <row r="701" spans="1:13" ht="71.25" x14ac:dyDescent="0.2">
      <c r="A701" s="17">
        <v>700</v>
      </c>
      <c r="B701" s="18">
        <v>700</v>
      </c>
      <c r="C701" s="19" t="s">
        <v>157</v>
      </c>
      <c r="D701" s="11" t="s">
        <v>31</v>
      </c>
      <c r="E701" s="13">
        <v>1</v>
      </c>
      <c r="F701" s="13">
        <v>9540000</v>
      </c>
      <c r="G701" s="14">
        <v>0</v>
      </c>
      <c r="H701" s="14">
        <v>0</v>
      </c>
      <c r="I701" s="21" t="s">
        <v>263</v>
      </c>
      <c r="L701" s="11" t="s">
        <v>263</v>
      </c>
      <c r="M701" s="11" t="s">
        <v>278</v>
      </c>
    </row>
    <row r="702" spans="1:13" ht="71.25" x14ac:dyDescent="0.2">
      <c r="A702" s="17">
        <v>701</v>
      </c>
      <c r="B702" s="18">
        <v>701</v>
      </c>
      <c r="C702" s="19" t="s">
        <v>700</v>
      </c>
      <c r="D702" s="11" t="s">
        <v>31</v>
      </c>
      <c r="E702" s="13">
        <v>1</v>
      </c>
      <c r="F702" s="13">
        <v>955000</v>
      </c>
      <c r="G702" s="14">
        <v>0</v>
      </c>
      <c r="H702" s="14">
        <v>0</v>
      </c>
      <c r="I702" s="21" t="s">
        <v>263</v>
      </c>
      <c r="L702" s="11" t="s">
        <v>263</v>
      </c>
      <c r="M702" s="11" t="s">
        <v>278</v>
      </c>
    </row>
    <row r="703" spans="1:13" ht="71.25" x14ac:dyDescent="0.2">
      <c r="A703" s="17">
        <v>702</v>
      </c>
      <c r="B703" s="18">
        <v>702</v>
      </c>
      <c r="C703" s="19" t="s">
        <v>701</v>
      </c>
      <c r="D703" s="11" t="s">
        <v>31</v>
      </c>
      <c r="E703" s="13">
        <v>1</v>
      </c>
      <c r="F703" s="13">
        <v>269999.99999992002</v>
      </c>
      <c r="G703" s="14">
        <v>269999.99999992002</v>
      </c>
      <c r="H703" s="14">
        <v>269999.99999992002</v>
      </c>
      <c r="I703" s="21"/>
      <c r="L703" s="11"/>
      <c r="M703" s="11" t="s">
        <v>159</v>
      </c>
    </row>
    <row r="704" spans="1:13" ht="71.25" x14ac:dyDescent="0.2">
      <c r="A704" s="17">
        <v>703</v>
      </c>
      <c r="B704" s="18">
        <v>703</v>
      </c>
      <c r="C704" s="19" t="s">
        <v>702</v>
      </c>
      <c r="D704" s="11" t="s">
        <v>31</v>
      </c>
      <c r="E704" s="13">
        <v>7</v>
      </c>
      <c r="F704" s="13">
        <v>2256428.57142857</v>
      </c>
      <c r="G704" s="14">
        <v>15795000</v>
      </c>
      <c r="H704" s="14">
        <v>15795000</v>
      </c>
      <c r="I704" s="21"/>
      <c r="L704" s="11"/>
      <c r="M704" s="11" t="s">
        <v>158</v>
      </c>
    </row>
    <row r="705" spans="1:13" ht="71.25" x14ac:dyDescent="0.2">
      <c r="A705" s="17">
        <v>704</v>
      </c>
      <c r="B705" s="18">
        <v>704</v>
      </c>
      <c r="C705" s="19" t="s">
        <v>703</v>
      </c>
      <c r="D705" s="11" t="s">
        <v>31</v>
      </c>
      <c r="E705" s="13">
        <v>1</v>
      </c>
      <c r="F705" s="13">
        <v>55000.00000018</v>
      </c>
      <c r="G705" s="14">
        <v>0</v>
      </c>
      <c r="H705" s="14">
        <v>0</v>
      </c>
      <c r="I705" s="21" t="s">
        <v>263</v>
      </c>
      <c r="L705" s="11" t="s">
        <v>263</v>
      </c>
      <c r="M705" s="11" t="s">
        <v>278</v>
      </c>
    </row>
    <row r="706" spans="1:13" ht="71.25" x14ac:dyDescent="0.2">
      <c r="A706" s="17">
        <v>705</v>
      </c>
      <c r="B706" s="18">
        <v>705</v>
      </c>
      <c r="C706" s="19" t="s">
        <v>241</v>
      </c>
      <c r="D706" s="11" t="s">
        <v>31</v>
      </c>
      <c r="E706" s="13">
        <v>1</v>
      </c>
      <c r="F706" s="13">
        <v>1922999.99999976</v>
      </c>
      <c r="G706" s="14">
        <v>0</v>
      </c>
      <c r="H706" s="14">
        <v>0</v>
      </c>
      <c r="I706" s="21" t="s">
        <v>263</v>
      </c>
      <c r="L706" s="11" t="s">
        <v>263</v>
      </c>
      <c r="M706" s="11" t="s">
        <v>278</v>
      </c>
    </row>
    <row r="707" spans="1:13" ht="71.25" x14ac:dyDescent="0.2">
      <c r="A707" s="17">
        <v>706</v>
      </c>
      <c r="B707" s="18">
        <v>706</v>
      </c>
      <c r="C707" s="19" t="s">
        <v>704</v>
      </c>
      <c r="D707" s="11" t="s">
        <v>31</v>
      </c>
      <c r="E707" s="13">
        <v>1</v>
      </c>
      <c r="F707" s="13">
        <v>6517000</v>
      </c>
      <c r="G707" s="14">
        <v>6517000</v>
      </c>
      <c r="H707" s="14">
        <v>6517000</v>
      </c>
      <c r="I707" s="21"/>
      <c r="L707" s="11"/>
      <c r="M707" s="11" t="s">
        <v>159</v>
      </c>
    </row>
    <row r="708" spans="1:13" ht="71.25" x14ac:dyDescent="0.2">
      <c r="A708" s="17">
        <v>707</v>
      </c>
      <c r="B708" s="18">
        <v>707</v>
      </c>
      <c r="C708" s="19" t="s">
        <v>705</v>
      </c>
      <c r="D708" s="11" t="s">
        <v>31</v>
      </c>
      <c r="E708" s="13">
        <v>2</v>
      </c>
      <c r="F708" s="13">
        <v>1647000</v>
      </c>
      <c r="G708" s="14">
        <v>3294000</v>
      </c>
      <c r="H708" s="14">
        <v>3294000</v>
      </c>
      <c r="I708" s="21"/>
      <c r="L708" s="11"/>
      <c r="M708" s="11" t="s">
        <v>159</v>
      </c>
    </row>
    <row r="709" spans="1:13" ht="71.25" x14ac:dyDescent="0.2">
      <c r="A709" s="17">
        <v>708</v>
      </c>
      <c r="B709" s="18">
        <v>708</v>
      </c>
      <c r="C709" s="19" t="s">
        <v>706</v>
      </c>
      <c r="D709" s="11" t="s">
        <v>31</v>
      </c>
      <c r="E709" s="13">
        <v>2</v>
      </c>
      <c r="F709" s="13">
        <v>2370499.9997700001</v>
      </c>
      <c r="G709" s="14">
        <v>4740999.9995400002</v>
      </c>
      <c r="H709" s="14">
        <v>4740999.9995400002</v>
      </c>
      <c r="I709" s="21"/>
      <c r="L709" s="11"/>
      <c r="M709" s="11" t="s">
        <v>159</v>
      </c>
    </row>
    <row r="710" spans="1:13" ht="71.25" x14ac:dyDescent="0.2">
      <c r="A710" s="17">
        <v>709</v>
      </c>
      <c r="B710" s="18">
        <v>709</v>
      </c>
      <c r="C710" s="19" t="s">
        <v>242</v>
      </c>
      <c r="D710" s="11" t="s">
        <v>31</v>
      </c>
      <c r="E710" s="13">
        <v>1</v>
      </c>
      <c r="F710" s="13">
        <v>177000</v>
      </c>
      <c r="G710" s="14">
        <v>177000</v>
      </c>
      <c r="H710" s="14">
        <v>177000</v>
      </c>
      <c r="I710" s="21"/>
      <c r="L710" s="11"/>
      <c r="M710" s="11" t="s">
        <v>159</v>
      </c>
    </row>
    <row r="711" spans="1:13" ht="71.25" x14ac:dyDescent="0.2">
      <c r="A711" s="17">
        <v>710</v>
      </c>
      <c r="B711" s="18">
        <v>710</v>
      </c>
      <c r="C711" s="19" t="s">
        <v>707</v>
      </c>
      <c r="D711" s="11" t="s">
        <v>31</v>
      </c>
      <c r="E711" s="13">
        <v>1</v>
      </c>
      <c r="F711" s="13">
        <v>9796000</v>
      </c>
      <c r="G711" s="14">
        <v>0</v>
      </c>
      <c r="H711" s="14">
        <v>0</v>
      </c>
      <c r="I711" s="21" t="s">
        <v>263</v>
      </c>
      <c r="L711" s="11" t="s">
        <v>263</v>
      </c>
      <c r="M711" s="11" t="s">
        <v>278</v>
      </c>
    </row>
    <row r="712" spans="1:13" ht="71.25" x14ac:dyDescent="0.2">
      <c r="A712" s="17">
        <v>711</v>
      </c>
      <c r="B712" s="18">
        <v>711</v>
      </c>
      <c r="C712" s="19" t="s">
        <v>708</v>
      </c>
      <c r="D712" s="11" t="s">
        <v>31</v>
      </c>
      <c r="E712" s="13">
        <v>1</v>
      </c>
      <c r="F712" s="13">
        <v>620000.00000014994</v>
      </c>
      <c r="G712" s="14">
        <v>620000.00000014994</v>
      </c>
      <c r="H712" s="14">
        <v>620000.00000014994</v>
      </c>
      <c r="I712" s="21"/>
      <c r="L712" s="11"/>
      <c r="M712" s="11" t="s">
        <v>159</v>
      </c>
    </row>
    <row r="713" spans="1:13" ht="71.25" x14ac:dyDescent="0.2">
      <c r="A713" s="17">
        <v>712</v>
      </c>
      <c r="B713" s="18">
        <v>712</v>
      </c>
      <c r="C713" s="19" t="s">
        <v>156</v>
      </c>
      <c r="D713" s="11" t="s">
        <v>31</v>
      </c>
      <c r="E713" s="13">
        <v>23</v>
      </c>
      <c r="F713" s="13">
        <v>155391.30434782599</v>
      </c>
      <c r="G713" s="14">
        <v>3574000</v>
      </c>
      <c r="H713" s="14">
        <v>3574000</v>
      </c>
      <c r="I713" s="21"/>
      <c r="L713" s="11"/>
      <c r="M713" s="11" t="s">
        <v>159</v>
      </c>
    </row>
    <row r="714" spans="1:13" ht="71.25" x14ac:dyDescent="0.2">
      <c r="A714" s="17">
        <v>713</v>
      </c>
      <c r="B714" s="18">
        <v>713</v>
      </c>
      <c r="C714" s="19" t="s">
        <v>709</v>
      </c>
      <c r="D714" s="11" t="s">
        <v>31</v>
      </c>
      <c r="E714" s="13">
        <v>1</v>
      </c>
      <c r="F714" s="13">
        <v>4550000</v>
      </c>
      <c r="G714" s="14">
        <v>0</v>
      </c>
      <c r="H714" s="14">
        <v>0</v>
      </c>
      <c r="I714" s="21" t="s">
        <v>263</v>
      </c>
      <c r="L714" s="11" t="s">
        <v>263</v>
      </c>
      <c r="M714" s="11" t="s">
        <v>278</v>
      </c>
    </row>
    <row r="715" spans="1:13" ht="71.25" x14ac:dyDescent="0.2">
      <c r="A715" s="17">
        <v>714</v>
      </c>
      <c r="B715" s="18">
        <v>714</v>
      </c>
      <c r="C715" s="19" t="s">
        <v>710</v>
      </c>
      <c r="D715" s="11" t="s">
        <v>31</v>
      </c>
      <c r="E715" s="13">
        <v>26</v>
      </c>
      <c r="F715" s="13">
        <v>151038.46153854</v>
      </c>
      <c r="G715" s="14">
        <v>0</v>
      </c>
      <c r="H715" s="14">
        <v>0</v>
      </c>
      <c r="I715" s="21" t="s">
        <v>263</v>
      </c>
      <c r="L715" s="11" t="s">
        <v>263</v>
      </c>
      <c r="M715" s="11" t="s">
        <v>278</v>
      </c>
    </row>
    <row r="716" spans="1:13" ht="71.25" x14ac:dyDescent="0.2">
      <c r="A716" s="17">
        <v>715</v>
      </c>
      <c r="B716" s="18">
        <v>715</v>
      </c>
      <c r="C716" s="19" t="s">
        <v>711</v>
      </c>
      <c r="D716" s="11" t="s">
        <v>31</v>
      </c>
      <c r="E716" s="13">
        <v>61</v>
      </c>
      <c r="F716" s="13">
        <v>131869</v>
      </c>
      <c r="G716" s="14">
        <v>8044000</v>
      </c>
      <c r="H716" s="14">
        <v>8044000</v>
      </c>
      <c r="I716" s="21"/>
      <c r="L716" s="11"/>
      <c r="M716" s="11" t="s">
        <v>159</v>
      </c>
    </row>
    <row r="717" spans="1:13" ht="71.25" x14ac:dyDescent="0.2">
      <c r="A717" s="17">
        <v>716</v>
      </c>
      <c r="B717" s="18">
        <v>716</v>
      </c>
      <c r="C717" s="19" t="s">
        <v>712</v>
      </c>
      <c r="D717" s="11" t="s">
        <v>31</v>
      </c>
      <c r="E717" s="13">
        <v>1</v>
      </c>
      <c r="F717" s="13">
        <v>719000.00000004994</v>
      </c>
      <c r="G717" s="14">
        <v>0</v>
      </c>
      <c r="H717" s="14">
        <v>0</v>
      </c>
      <c r="I717" s="21" t="s">
        <v>263</v>
      </c>
      <c r="L717" s="11" t="s">
        <v>263</v>
      </c>
      <c r="M717" s="11" t="s">
        <v>278</v>
      </c>
    </row>
    <row r="718" spans="1:13" ht="85.5" x14ac:dyDescent="0.2">
      <c r="A718" s="17">
        <v>717</v>
      </c>
      <c r="B718" s="18">
        <v>717</v>
      </c>
      <c r="C718" s="19" t="s">
        <v>713</v>
      </c>
      <c r="D718" s="11" t="s">
        <v>31</v>
      </c>
      <c r="E718" s="13">
        <v>1</v>
      </c>
      <c r="F718" s="13">
        <v>121900000</v>
      </c>
      <c r="G718" s="14">
        <v>0</v>
      </c>
      <c r="H718" s="14">
        <v>0</v>
      </c>
      <c r="I718" s="21" t="s">
        <v>263</v>
      </c>
      <c r="L718" s="11" t="s">
        <v>263</v>
      </c>
      <c r="M718" s="11" t="s">
        <v>278</v>
      </c>
    </row>
    <row r="719" spans="1:13" ht="71.25" x14ac:dyDescent="0.2">
      <c r="A719" s="17">
        <v>718</v>
      </c>
      <c r="B719" s="18">
        <v>718</v>
      </c>
      <c r="C719" s="19" t="s">
        <v>714</v>
      </c>
      <c r="D719" s="11" t="s">
        <v>31</v>
      </c>
      <c r="E719" s="13">
        <v>1</v>
      </c>
      <c r="F719" s="13">
        <v>9703999.9999999199</v>
      </c>
      <c r="G719" s="14">
        <v>0</v>
      </c>
      <c r="H719" s="14">
        <v>0</v>
      </c>
      <c r="I719" s="21" t="s">
        <v>263</v>
      </c>
      <c r="L719" s="11" t="s">
        <v>263</v>
      </c>
      <c r="M719" s="11" t="s">
        <v>278</v>
      </c>
    </row>
    <row r="720" spans="1:13" ht="71.25" x14ac:dyDescent="0.2">
      <c r="A720" s="17">
        <v>719</v>
      </c>
      <c r="B720" s="18">
        <v>719</v>
      </c>
      <c r="C720" s="19" t="s">
        <v>715</v>
      </c>
      <c r="D720" s="11" t="s">
        <v>31</v>
      </c>
      <c r="E720" s="13">
        <v>1</v>
      </c>
      <c r="F720" s="13">
        <v>649000.00000011001</v>
      </c>
      <c r="G720" s="14">
        <v>649000.00000011001</v>
      </c>
      <c r="H720" s="14">
        <v>649000.00000011001</v>
      </c>
      <c r="I720" s="21"/>
      <c r="L720" s="11"/>
      <c r="M720" s="11" t="s">
        <v>159</v>
      </c>
    </row>
    <row r="721" spans="1:13" ht="71.25" x14ac:dyDescent="0.2">
      <c r="A721" s="17">
        <v>720</v>
      </c>
      <c r="B721" s="18">
        <v>720</v>
      </c>
      <c r="C721" s="19" t="s">
        <v>716</v>
      </c>
      <c r="D721" s="11" t="s">
        <v>31</v>
      </c>
      <c r="E721" s="13">
        <v>1</v>
      </c>
      <c r="F721" s="13">
        <v>659605000</v>
      </c>
      <c r="G721" s="14">
        <v>659605000</v>
      </c>
      <c r="H721" s="14">
        <v>659605000</v>
      </c>
      <c r="I721" s="21">
        <v>62026002800085</v>
      </c>
      <c r="L721" s="11" t="s">
        <v>886</v>
      </c>
      <c r="M721" s="11" t="s">
        <v>159</v>
      </c>
    </row>
    <row r="722" spans="1:13" ht="71.25" x14ac:dyDescent="0.2">
      <c r="A722" s="17">
        <v>721</v>
      </c>
      <c r="B722" s="18">
        <v>721</v>
      </c>
      <c r="C722" s="19" t="s">
        <v>717</v>
      </c>
      <c r="D722" s="11" t="s">
        <v>31</v>
      </c>
      <c r="E722" s="13">
        <v>2</v>
      </c>
      <c r="F722" s="13">
        <v>216000</v>
      </c>
      <c r="G722" s="14">
        <v>432000</v>
      </c>
      <c r="H722" s="14">
        <v>432000</v>
      </c>
      <c r="I722" s="21"/>
      <c r="L722" s="11"/>
      <c r="M722" s="11" t="s">
        <v>159</v>
      </c>
    </row>
    <row r="723" spans="1:13" ht="71.25" x14ac:dyDescent="0.2">
      <c r="A723" s="17">
        <v>722</v>
      </c>
      <c r="B723" s="18">
        <v>722</v>
      </c>
      <c r="C723" s="19" t="s">
        <v>718</v>
      </c>
      <c r="D723" s="11" t="s">
        <v>31</v>
      </c>
      <c r="E723" s="13">
        <v>2</v>
      </c>
      <c r="F723" s="13">
        <v>420000</v>
      </c>
      <c r="G723" s="14">
        <v>840000</v>
      </c>
      <c r="H723" s="14">
        <v>840000</v>
      </c>
      <c r="I723" s="21"/>
      <c r="L723" s="11"/>
      <c r="M723" s="11" t="s">
        <v>159</v>
      </c>
    </row>
    <row r="724" spans="1:13" ht="71.25" x14ac:dyDescent="0.2">
      <c r="A724" s="17">
        <v>723</v>
      </c>
      <c r="B724" s="18">
        <v>723</v>
      </c>
      <c r="C724" s="19" t="s">
        <v>719</v>
      </c>
      <c r="D724" s="11" t="s">
        <v>31</v>
      </c>
      <c r="E724" s="13">
        <v>10</v>
      </c>
      <c r="F724" s="13">
        <v>1417000</v>
      </c>
      <c r="G724" s="14">
        <v>0</v>
      </c>
      <c r="H724" s="14">
        <v>0</v>
      </c>
      <c r="I724" s="21" t="s">
        <v>263</v>
      </c>
      <c r="L724" s="11" t="s">
        <v>263</v>
      </c>
      <c r="M724" s="11" t="s">
        <v>278</v>
      </c>
    </row>
    <row r="725" spans="1:13" ht="71.25" x14ac:dyDescent="0.2">
      <c r="A725" s="17">
        <v>724</v>
      </c>
      <c r="B725" s="18">
        <v>724</v>
      </c>
      <c r="C725" s="19" t="s">
        <v>720</v>
      </c>
      <c r="D725" s="11" t="s">
        <v>31</v>
      </c>
      <c r="E725" s="13">
        <v>1</v>
      </c>
      <c r="F725" s="13">
        <v>183000</v>
      </c>
      <c r="G725" s="14">
        <v>0</v>
      </c>
      <c r="H725" s="14">
        <v>0</v>
      </c>
      <c r="I725" s="21" t="s">
        <v>263</v>
      </c>
      <c r="L725" s="11" t="s">
        <v>263</v>
      </c>
      <c r="M725" s="11" t="s">
        <v>278</v>
      </c>
    </row>
    <row r="726" spans="1:13" ht="71.25" x14ac:dyDescent="0.2">
      <c r="A726" s="17">
        <v>725</v>
      </c>
      <c r="B726" s="18">
        <v>725</v>
      </c>
      <c r="C726" s="19" t="s">
        <v>721</v>
      </c>
      <c r="D726" s="11" t="s">
        <v>31</v>
      </c>
      <c r="E726" s="13">
        <v>2</v>
      </c>
      <c r="F726" s="13">
        <v>1652500</v>
      </c>
      <c r="G726" s="14">
        <v>0</v>
      </c>
      <c r="H726" s="14">
        <v>0</v>
      </c>
      <c r="I726" s="21" t="s">
        <v>263</v>
      </c>
      <c r="L726" s="11" t="s">
        <v>263</v>
      </c>
      <c r="M726" s="11" t="s">
        <v>278</v>
      </c>
    </row>
    <row r="727" spans="1:13" ht="42.75" x14ac:dyDescent="0.2">
      <c r="A727" s="17">
        <v>726</v>
      </c>
      <c r="B727" s="18">
        <v>726</v>
      </c>
      <c r="C727" s="19" t="s">
        <v>722</v>
      </c>
      <c r="D727" s="11" t="s">
        <v>244</v>
      </c>
      <c r="E727" s="13">
        <v>1</v>
      </c>
      <c r="F727" s="13">
        <v>419000</v>
      </c>
      <c r="G727" s="14">
        <v>419000</v>
      </c>
      <c r="H727" s="14">
        <v>419000</v>
      </c>
      <c r="I727" s="21"/>
      <c r="L727" s="11"/>
      <c r="M727" s="11" t="s">
        <v>158</v>
      </c>
    </row>
    <row r="728" spans="1:13" ht="28.5" x14ac:dyDescent="0.2">
      <c r="A728" s="17">
        <v>727</v>
      </c>
      <c r="B728" s="18">
        <v>727</v>
      </c>
      <c r="C728" s="19" t="s">
        <v>723</v>
      </c>
      <c r="D728" s="11" t="s">
        <v>39</v>
      </c>
      <c r="E728" s="13">
        <v>1</v>
      </c>
      <c r="F728" s="13">
        <v>1950000</v>
      </c>
      <c r="G728" s="14">
        <v>1950000</v>
      </c>
      <c r="H728" s="14">
        <v>1950000</v>
      </c>
      <c r="I728" s="21"/>
      <c r="L728" s="11"/>
      <c r="M728" s="11" t="s">
        <v>158</v>
      </c>
    </row>
    <row r="729" spans="1:13" ht="42.75" x14ac:dyDescent="0.2">
      <c r="A729" s="17">
        <v>728</v>
      </c>
      <c r="B729" s="18">
        <v>728</v>
      </c>
      <c r="C729" s="19" t="s">
        <v>724</v>
      </c>
      <c r="D729" s="11" t="s">
        <v>30</v>
      </c>
      <c r="E729" s="13">
        <v>1</v>
      </c>
      <c r="F729" s="13">
        <v>1</v>
      </c>
      <c r="G729" s="14">
        <v>15000000</v>
      </c>
      <c r="H729" s="14">
        <v>1</v>
      </c>
      <c r="I729" s="21"/>
      <c r="L729" s="11"/>
      <c r="M729" s="11" t="s">
        <v>158</v>
      </c>
    </row>
    <row r="730" spans="1:13" ht="42.75" x14ac:dyDescent="0.2">
      <c r="A730" s="17">
        <v>729</v>
      </c>
      <c r="B730" s="18">
        <v>729</v>
      </c>
      <c r="C730" s="19" t="s">
        <v>725</v>
      </c>
      <c r="D730" s="11" t="s">
        <v>30</v>
      </c>
      <c r="E730" s="13">
        <v>1</v>
      </c>
      <c r="F730" s="13">
        <v>20000000</v>
      </c>
      <c r="G730" s="14">
        <v>20000000</v>
      </c>
      <c r="H730" s="14">
        <v>20000000</v>
      </c>
      <c r="I730" s="21"/>
      <c r="L730" s="11"/>
      <c r="M730" s="11" t="s">
        <v>159</v>
      </c>
    </row>
    <row r="731" spans="1:13" ht="71.25" x14ac:dyDescent="0.2">
      <c r="A731" s="17">
        <v>730</v>
      </c>
      <c r="B731" s="18">
        <v>730</v>
      </c>
      <c r="C731" s="19" t="s">
        <v>726</v>
      </c>
      <c r="D731" s="11" t="s">
        <v>31</v>
      </c>
      <c r="E731" s="13">
        <v>1</v>
      </c>
      <c r="F731" s="13">
        <v>3959000</v>
      </c>
      <c r="G731" s="14">
        <v>3959000</v>
      </c>
      <c r="H731" s="14">
        <v>3959000</v>
      </c>
      <c r="I731" s="21"/>
      <c r="L731" s="11"/>
      <c r="M731" s="11" t="s">
        <v>158</v>
      </c>
    </row>
    <row r="732" spans="1:13" ht="42.75" x14ac:dyDescent="0.2">
      <c r="A732" s="17">
        <v>731</v>
      </c>
      <c r="B732" s="18">
        <v>731</v>
      </c>
      <c r="C732" s="19" t="s">
        <v>727</v>
      </c>
      <c r="D732" s="11" t="s">
        <v>30</v>
      </c>
      <c r="E732" s="13">
        <v>1</v>
      </c>
      <c r="F732" s="13">
        <v>200000000</v>
      </c>
      <c r="G732" s="14">
        <v>200000000</v>
      </c>
      <c r="H732" s="14">
        <v>200000000</v>
      </c>
      <c r="I732" s="21"/>
      <c r="L732" s="11"/>
      <c r="M732" s="11" t="s">
        <v>159</v>
      </c>
    </row>
    <row r="733" spans="1:13" ht="71.25" x14ac:dyDescent="0.2">
      <c r="A733" s="17">
        <v>732</v>
      </c>
      <c r="B733" s="18">
        <v>732</v>
      </c>
      <c r="C733" s="19" t="s">
        <v>728</v>
      </c>
      <c r="D733" s="11" t="s">
        <v>31</v>
      </c>
      <c r="E733" s="13">
        <v>1</v>
      </c>
      <c r="F733" s="13">
        <v>530000</v>
      </c>
      <c r="G733" s="14">
        <v>530000</v>
      </c>
      <c r="H733" s="14">
        <v>530000</v>
      </c>
      <c r="I733" s="21"/>
      <c r="L733" s="11"/>
      <c r="M733" s="11" t="s">
        <v>158</v>
      </c>
    </row>
    <row r="734" spans="1:13" ht="71.25" x14ac:dyDescent="0.2">
      <c r="A734" s="17">
        <v>733</v>
      </c>
      <c r="B734" s="18">
        <v>733</v>
      </c>
      <c r="C734" s="19" t="s">
        <v>192</v>
      </c>
      <c r="D734" s="11" t="s">
        <v>31</v>
      </c>
      <c r="E734" s="13">
        <v>1</v>
      </c>
      <c r="F734" s="13">
        <v>7387000</v>
      </c>
      <c r="G734" s="14">
        <v>7387000</v>
      </c>
      <c r="H734" s="14">
        <v>7387000</v>
      </c>
      <c r="I734" s="21"/>
      <c r="L734" s="11"/>
      <c r="M734" s="11" t="s">
        <v>158</v>
      </c>
    </row>
    <row r="735" spans="1:13" ht="42.75" x14ac:dyDescent="0.2">
      <c r="A735" s="17">
        <v>734</v>
      </c>
      <c r="B735" s="18">
        <v>734</v>
      </c>
      <c r="C735" s="19" t="s">
        <v>729</v>
      </c>
      <c r="D735" s="11" t="s">
        <v>30</v>
      </c>
      <c r="E735" s="13">
        <v>1</v>
      </c>
      <c r="F735" s="13">
        <v>30000000</v>
      </c>
      <c r="G735" s="14">
        <v>30000000</v>
      </c>
      <c r="H735" s="14">
        <v>30000000</v>
      </c>
      <c r="I735" s="21"/>
      <c r="L735" s="11"/>
      <c r="M735" s="11" t="s">
        <v>159</v>
      </c>
    </row>
    <row r="736" spans="1:13" ht="42.75" x14ac:dyDescent="0.2">
      <c r="A736" s="17">
        <v>735</v>
      </c>
      <c r="B736" s="18">
        <v>735</v>
      </c>
      <c r="C736" s="19" t="s">
        <v>730</v>
      </c>
      <c r="D736" s="11" t="s">
        <v>30</v>
      </c>
      <c r="E736" s="13">
        <v>1</v>
      </c>
      <c r="F736" s="13">
        <v>110000000</v>
      </c>
      <c r="G736" s="14">
        <v>110000000</v>
      </c>
      <c r="H736" s="14">
        <v>110000000</v>
      </c>
      <c r="I736" s="21"/>
      <c r="L736" s="11"/>
      <c r="M736" s="11" t="s">
        <v>159</v>
      </c>
    </row>
    <row r="737" spans="1:13" ht="42.75" x14ac:dyDescent="0.2">
      <c r="A737" s="17">
        <v>736</v>
      </c>
      <c r="B737" s="18">
        <v>736</v>
      </c>
      <c r="C737" s="19" t="s">
        <v>731</v>
      </c>
      <c r="D737" s="11" t="s">
        <v>30</v>
      </c>
      <c r="E737" s="13">
        <v>1</v>
      </c>
      <c r="F737" s="13">
        <v>28340000</v>
      </c>
      <c r="G737" s="14">
        <v>28340000</v>
      </c>
      <c r="H737" s="14">
        <v>28340000</v>
      </c>
      <c r="I737" s="21">
        <v>62026002800013</v>
      </c>
      <c r="L737" s="11" t="s">
        <v>755</v>
      </c>
      <c r="M737" s="11" t="s">
        <v>250</v>
      </c>
    </row>
    <row r="738" spans="1:13" ht="42.75" x14ac:dyDescent="0.2">
      <c r="A738" s="17">
        <v>737</v>
      </c>
      <c r="B738" s="18">
        <v>737</v>
      </c>
      <c r="C738" s="19" t="s">
        <v>62</v>
      </c>
      <c r="D738" s="11" t="s">
        <v>30</v>
      </c>
      <c r="E738" s="13">
        <v>105</v>
      </c>
      <c r="F738" s="13">
        <v>59801.06</v>
      </c>
      <c r="G738" s="14">
        <v>6310710</v>
      </c>
      <c r="H738" s="14">
        <v>6279111.2999999998</v>
      </c>
      <c r="I738" s="21"/>
      <c r="L738" s="11"/>
      <c r="M738" s="11" t="s">
        <v>158</v>
      </c>
    </row>
    <row r="739" spans="1:13" ht="42.75" x14ac:dyDescent="0.2">
      <c r="A739" s="17">
        <v>738</v>
      </c>
      <c r="B739" s="18">
        <v>738</v>
      </c>
      <c r="C739" s="19" t="s">
        <v>732</v>
      </c>
      <c r="D739" s="11" t="s">
        <v>30</v>
      </c>
      <c r="E739" s="13">
        <v>1</v>
      </c>
      <c r="F739" s="13">
        <v>31000000</v>
      </c>
      <c r="G739" s="14">
        <v>31000000</v>
      </c>
      <c r="H739" s="14">
        <v>31000000</v>
      </c>
      <c r="I739" s="21"/>
      <c r="L739" s="11"/>
      <c r="M739" s="11" t="s">
        <v>159</v>
      </c>
    </row>
    <row r="740" spans="1:13" ht="42.75" x14ac:dyDescent="0.2">
      <c r="A740" s="17">
        <v>739</v>
      </c>
      <c r="B740" s="18">
        <v>739</v>
      </c>
      <c r="C740" s="19" t="s">
        <v>733</v>
      </c>
      <c r="D740" s="11" t="s">
        <v>30</v>
      </c>
      <c r="E740" s="13">
        <v>250</v>
      </c>
      <c r="F740" s="13">
        <v>33321</v>
      </c>
      <c r="G740" s="14">
        <v>0</v>
      </c>
      <c r="H740" s="14">
        <v>0</v>
      </c>
      <c r="I740" s="21" t="s">
        <v>263</v>
      </c>
      <c r="L740" s="11" t="s">
        <v>263</v>
      </c>
      <c r="M740" s="11" t="s">
        <v>278</v>
      </c>
    </row>
    <row r="741" spans="1:13" ht="42.75" x14ac:dyDescent="0.2">
      <c r="A741" s="17">
        <v>740</v>
      </c>
      <c r="B741" s="18">
        <v>740</v>
      </c>
      <c r="C741" s="19" t="s">
        <v>734</v>
      </c>
      <c r="D741" s="11" t="s">
        <v>28</v>
      </c>
      <c r="E741" s="13">
        <v>1</v>
      </c>
      <c r="F741" s="13">
        <v>3960000</v>
      </c>
      <c r="G741" s="14">
        <v>3960000</v>
      </c>
      <c r="H741" s="14">
        <v>3960000</v>
      </c>
      <c r="I741" s="21"/>
      <c r="L741" s="11"/>
      <c r="M741" s="11" t="s">
        <v>159</v>
      </c>
    </row>
    <row r="742" spans="1:13" ht="42.75" x14ac:dyDescent="0.2">
      <c r="A742" s="17">
        <v>741</v>
      </c>
      <c r="B742" s="18">
        <v>741</v>
      </c>
      <c r="C742" s="19" t="s">
        <v>735</v>
      </c>
      <c r="D742" s="11" t="s">
        <v>28</v>
      </c>
      <c r="E742" s="13">
        <v>1</v>
      </c>
      <c r="F742" s="13">
        <v>3960000</v>
      </c>
      <c r="G742" s="14">
        <v>3960000</v>
      </c>
      <c r="H742" s="14">
        <v>3960000</v>
      </c>
      <c r="I742" s="21"/>
      <c r="L742" s="11"/>
      <c r="M742" s="11" t="s">
        <v>159</v>
      </c>
    </row>
    <row r="743" spans="1:13" ht="71.25" x14ac:dyDescent="0.2">
      <c r="A743" s="17">
        <v>742</v>
      </c>
      <c r="B743" s="18">
        <v>742</v>
      </c>
      <c r="C743" s="19" t="s">
        <v>273</v>
      </c>
      <c r="D743" s="11" t="s">
        <v>31</v>
      </c>
      <c r="E743" s="13">
        <v>1</v>
      </c>
      <c r="F743" s="13">
        <v>13000000</v>
      </c>
      <c r="G743" s="14">
        <v>13000000</v>
      </c>
      <c r="H743" s="14">
        <v>13000000</v>
      </c>
      <c r="I743" s="21"/>
      <c r="L743" s="11"/>
      <c r="M743" s="11" t="s">
        <v>159</v>
      </c>
    </row>
    <row r="744" spans="1:13" ht="42.75" x14ac:dyDescent="0.2">
      <c r="A744" s="17">
        <v>743</v>
      </c>
      <c r="B744" s="18">
        <v>743</v>
      </c>
      <c r="C744" s="19" t="s">
        <v>272</v>
      </c>
      <c r="D744" s="11" t="s">
        <v>30</v>
      </c>
      <c r="E744" s="13">
        <v>2000</v>
      </c>
      <c r="F744" s="13">
        <v>8284</v>
      </c>
      <c r="G744" s="14">
        <v>16568000</v>
      </c>
      <c r="H744" s="14">
        <v>16568000</v>
      </c>
      <c r="I744" s="21">
        <v>62026002800027</v>
      </c>
      <c r="L744" s="11" t="s">
        <v>756</v>
      </c>
      <c r="M744" s="11" t="s">
        <v>250</v>
      </c>
    </row>
    <row r="745" spans="1:13" ht="42.75" x14ac:dyDescent="0.2">
      <c r="A745" s="17">
        <v>744</v>
      </c>
      <c r="B745" s="18">
        <v>744</v>
      </c>
      <c r="C745" s="19" t="s">
        <v>193</v>
      </c>
      <c r="D745" s="11" t="s">
        <v>30</v>
      </c>
      <c r="E745" s="13">
        <v>8</v>
      </c>
      <c r="F745" s="13">
        <v>10200000</v>
      </c>
      <c r="G745" s="14">
        <v>81600000</v>
      </c>
      <c r="H745" s="14">
        <v>81600000</v>
      </c>
      <c r="I745" s="21">
        <v>62025002800207</v>
      </c>
      <c r="L745" s="11"/>
      <c r="M745" s="11" t="s">
        <v>159</v>
      </c>
    </row>
    <row r="746" spans="1:13" ht="42.75" x14ac:dyDescent="0.2">
      <c r="A746" s="17">
        <v>745</v>
      </c>
      <c r="B746" s="18">
        <v>745</v>
      </c>
      <c r="C746" s="19" t="s">
        <v>194</v>
      </c>
      <c r="D746" s="11" t="s">
        <v>30</v>
      </c>
      <c r="E746" s="13">
        <v>8</v>
      </c>
      <c r="F746" s="13">
        <v>6000000</v>
      </c>
      <c r="G746" s="14">
        <v>48000000</v>
      </c>
      <c r="H746" s="14">
        <v>48000000</v>
      </c>
      <c r="I746" s="21">
        <v>62025002800207</v>
      </c>
      <c r="L746" s="11"/>
      <c r="M746" s="11" t="s">
        <v>159</v>
      </c>
    </row>
    <row r="747" spans="1:13" ht="42.75" x14ac:dyDescent="0.2">
      <c r="A747" s="17">
        <v>746</v>
      </c>
      <c r="B747" s="18">
        <v>746</v>
      </c>
      <c r="C747" s="19" t="s">
        <v>275</v>
      </c>
      <c r="D747" s="11" t="s">
        <v>30</v>
      </c>
      <c r="E747" s="13">
        <v>8</v>
      </c>
      <c r="F747" s="13">
        <v>11512028</v>
      </c>
      <c r="G747" s="14">
        <v>92096224</v>
      </c>
      <c r="H747" s="14">
        <v>92096224</v>
      </c>
      <c r="I747" s="21"/>
      <c r="L747" s="11"/>
      <c r="M747" s="11" t="s">
        <v>159</v>
      </c>
    </row>
    <row r="748" spans="1:13" ht="28.5" x14ac:dyDescent="0.2">
      <c r="A748" s="17">
        <v>747</v>
      </c>
      <c r="B748" s="18">
        <v>747</v>
      </c>
      <c r="C748" s="19" t="s">
        <v>141</v>
      </c>
      <c r="D748" s="11" t="s">
        <v>39</v>
      </c>
      <c r="E748" s="13">
        <v>4</v>
      </c>
      <c r="F748" s="13">
        <v>60500</v>
      </c>
      <c r="G748" s="14">
        <v>242000</v>
      </c>
      <c r="H748" s="14">
        <v>242000</v>
      </c>
      <c r="I748" s="21" t="s">
        <v>267</v>
      </c>
      <c r="L748" s="11" t="s">
        <v>267</v>
      </c>
      <c r="M748" s="11" t="s">
        <v>277</v>
      </c>
    </row>
    <row r="749" spans="1:13" ht="28.5" x14ac:dyDescent="0.2">
      <c r="A749" s="17">
        <v>748</v>
      </c>
      <c r="B749" s="18">
        <v>748</v>
      </c>
      <c r="C749" s="19" t="s">
        <v>142</v>
      </c>
      <c r="D749" s="11" t="s">
        <v>39</v>
      </c>
      <c r="E749" s="13">
        <v>15</v>
      </c>
      <c r="F749" s="13">
        <v>14000</v>
      </c>
      <c r="G749" s="14">
        <v>210000</v>
      </c>
      <c r="H749" s="14">
        <v>210000</v>
      </c>
      <c r="I749" s="21" t="s">
        <v>267</v>
      </c>
      <c r="L749" s="11" t="s">
        <v>267</v>
      </c>
      <c r="M749" s="11" t="s">
        <v>277</v>
      </c>
    </row>
    <row r="750" spans="1:13" ht="57" x14ac:dyDescent="0.2">
      <c r="A750" s="17">
        <v>749</v>
      </c>
      <c r="B750" s="18">
        <v>749</v>
      </c>
      <c r="C750" s="19" t="s">
        <v>142</v>
      </c>
      <c r="D750" s="11" t="s">
        <v>243</v>
      </c>
      <c r="E750" s="13">
        <v>4</v>
      </c>
      <c r="F750" s="13">
        <v>14000</v>
      </c>
      <c r="G750" s="14">
        <v>56000</v>
      </c>
      <c r="H750" s="14">
        <v>56000</v>
      </c>
      <c r="I750" s="21" t="s">
        <v>267</v>
      </c>
      <c r="L750" s="11" t="s">
        <v>267</v>
      </c>
      <c r="M750" s="11" t="s">
        <v>277</v>
      </c>
    </row>
    <row r="751" spans="1:13" ht="28.5" x14ac:dyDescent="0.2">
      <c r="A751" s="17">
        <v>750</v>
      </c>
      <c r="B751" s="18">
        <v>750</v>
      </c>
      <c r="C751" s="19" t="s">
        <v>141</v>
      </c>
      <c r="D751" s="11" t="s">
        <v>54</v>
      </c>
      <c r="E751" s="13">
        <v>6</v>
      </c>
      <c r="F751" s="13">
        <v>60500</v>
      </c>
      <c r="G751" s="14">
        <v>363000</v>
      </c>
      <c r="H751" s="14">
        <v>363000</v>
      </c>
      <c r="I751" s="21" t="s">
        <v>267</v>
      </c>
      <c r="L751" s="11" t="s">
        <v>267</v>
      </c>
      <c r="M751" s="11" t="s">
        <v>277</v>
      </c>
    </row>
    <row r="752" spans="1:13" ht="42.75" x14ac:dyDescent="0.2">
      <c r="A752" s="17">
        <v>751</v>
      </c>
      <c r="B752" s="18">
        <v>751</v>
      </c>
      <c r="C752" s="19" t="s">
        <v>142</v>
      </c>
      <c r="D752" s="11" t="s">
        <v>80</v>
      </c>
      <c r="E752" s="13">
        <v>5</v>
      </c>
      <c r="F752" s="13">
        <v>14200</v>
      </c>
      <c r="G752" s="14">
        <v>71000</v>
      </c>
      <c r="H752" s="14">
        <v>71000</v>
      </c>
      <c r="I752" s="21" t="s">
        <v>267</v>
      </c>
      <c r="L752" s="11" t="s">
        <v>267</v>
      </c>
      <c r="M752" s="11" t="s">
        <v>277</v>
      </c>
    </row>
    <row r="753" spans="1:13" ht="28.5" x14ac:dyDescent="0.2">
      <c r="A753" s="17">
        <v>752</v>
      </c>
      <c r="B753" s="18">
        <v>752</v>
      </c>
      <c r="C753" s="19" t="s">
        <v>143</v>
      </c>
      <c r="D753" s="11" t="s">
        <v>54</v>
      </c>
      <c r="E753" s="13">
        <v>2</v>
      </c>
      <c r="F753" s="13">
        <v>81000</v>
      </c>
      <c r="G753" s="14">
        <v>162000</v>
      </c>
      <c r="H753" s="14">
        <v>162000</v>
      </c>
      <c r="I753" s="21" t="s">
        <v>266</v>
      </c>
      <c r="L753" s="11" t="s">
        <v>266</v>
      </c>
      <c r="M753" s="11" t="s">
        <v>277</v>
      </c>
    </row>
    <row r="754" spans="1:13" ht="71.25" x14ac:dyDescent="0.2">
      <c r="A754" s="17">
        <v>753</v>
      </c>
      <c r="B754" s="18">
        <v>753</v>
      </c>
      <c r="C754" s="19" t="s">
        <v>190</v>
      </c>
      <c r="D754" s="11" t="s">
        <v>31</v>
      </c>
      <c r="E754" s="13">
        <v>12</v>
      </c>
      <c r="F754" s="13">
        <v>2860468.08</v>
      </c>
      <c r="G754" s="14">
        <v>0</v>
      </c>
      <c r="H754" s="14">
        <v>0</v>
      </c>
      <c r="I754" s="21" t="s">
        <v>263</v>
      </c>
      <c r="L754" s="11" t="s">
        <v>263</v>
      </c>
      <c r="M754" s="11" t="s">
        <v>278</v>
      </c>
    </row>
    <row r="755" spans="1:13" ht="71.25" x14ac:dyDescent="0.2">
      <c r="A755" s="17">
        <v>754</v>
      </c>
      <c r="B755" s="18">
        <v>754</v>
      </c>
      <c r="C755" s="19" t="s">
        <v>191</v>
      </c>
      <c r="D755" s="11" t="s">
        <v>31</v>
      </c>
      <c r="E755" s="13">
        <v>12</v>
      </c>
      <c r="F755" s="13">
        <v>582412.56000000006</v>
      </c>
      <c r="G755" s="14">
        <v>0</v>
      </c>
      <c r="H755" s="14">
        <v>0</v>
      </c>
      <c r="I755" s="21" t="s">
        <v>263</v>
      </c>
      <c r="L755" s="11" t="s">
        <v>263</v>
      </c>
      <c r="M755" s="11" t="s">
        <v>278</v>
      </c>
    </row>
    <row r="756" spans="1:13" ht="71.25" x14ac:dyDescent="0.2">
      <c r="A756" s="17">
        <v>755</v>
      </c>
      <c r="B756" s="18">
        <v>755</v>
      </c>
      <c r="C756" s="19" t="s">
        <v>191</v>
      </c>
      <c r="D756" s="11" t="s">
        <v>31</v>
      </c>
      <c r="E756" s="13">
        <v>12</v>
      </c>
      <c r="F756" s="13">
        <v>145603.14000000001</v>
      </c>
      <c r="G756" s="14">
        <v>0</v>
      </c>
      <c r="H756" s="14">
        <v>0</v>
      </c>
      <c r="I756" s="21" t="s">
        <v>263</v>
      </c>
      <c r="L756" s="11" t="s">
        <v>263</v>
      </c>
      <c r="M756" s="11" t="s">
        <v>278</v>
      </c>
    </row>
    <row r="757" spans="1:13" ht="42.75" x14ac:dyDescent="0.2">
      <c r="A757" s="17">
        <v>756</v>
      </c>
      <c r="B757" s="18">
        <v>756</v>
      </c>
      <c r="C757" s="19" t="s">
        <v>199</v>
      </c>
      <c r="D757" s="11" t="s">
        <v>30</v>
      </c>
      <c r="E757" s="13">
        <v>12</v>
      </c>
      <c r="F757" s="13">
        <v>15000000</v>
      </c>
      <c r="G757" s="14">
        <v>180000000</v>
      </c>
      <c r="H757" s="14">
        <v>180000000</v>
      </c>
      <c r="I757" s="21"/>
      <c r="L757" s="11"/>
      <c r="M757" s="11" t="s">
        <v>158</v>
      </c>
    </row>
    <row r="758" spans="1:13" ht="42.75" x14ac:dyDescent="0.2">
      <c r="A758" s="17">
        <v>757</v>
      </c>
      <c r="B758" s="18">
        <v>757</v>
      </c>
      <c r="C758" s="19" t="s">
        <v>261</v>
      </c>
      <c r="D758" s="11" t="s">
        <v>245</v>
      </c>
      <c r="E758" s="13">
        <v>500</v>
      </c>
      <c r="F758" s="13">
        <v>6303</v>
      </c>
      <c r="G758" s="14">
        <v>3151500</v>
      </c>
      <c r="H758" s="14">
        <v>3151500</v>
      </c>
      <c r="I758" s="21" t="s">
        <v>741</v>
      </c>
      <c r="L758" s="11" t="s">
        <v>746</v>
      </c>
      <c r="M758" s="11" t="s">
        <v>801</v>
      </c>
    </row>
    <row r="759" spans="1:13" ht="42.75" x14ac:dyDescent="0.2">
      <c r="A759" s="17">
        <v>758</v>
      </c>
      <c r="B759" s="18">
        <v>758</v>
      </c>
      <c r="C759" s="19" t="s">
        <v>160</v>
      </c>
      <c r="D759" s="11" t="s">
        <v>245</v>
      </c>
      <c r="E759" s="13">
        <v>1200</v>
      </c>
      <c r="F759" s="13">
        <v>150</v>
      </c>
      <c r="G759" s="14">
        <v>180000</v>
      </c>
      <c r="H759" s="14">
        <v>180000</v>
      </c>
      <c r="I759" s="21" t="s">
        <v>741</v>
      </c>
      <c r="L759" s="11" t="s">
        <v>746</v>
      </c>
      <c r="M759" s="11" t="s">
        <v>801</v>
      </c>
    </row>
    <row r="760" spans="1:13" ht="42.75" x14ac:dyDescent="0.2">
      <c r="A760" s="17">
        <v>759</v>
      </c>
      <c r="B760" s="18">
        <v>759</v>
      </c>
      <c r="C760" s="19" t="s">
        <v>37</v>
      </c>
      <c r="D760" s="11" t="s">
        <v>245</v>
      </c>
      <c r="E760" s="13">
        <v>1500</v>
      </c>
      <c r="F760" s="13">
        <v>600</v>
      </c>
      <c r="G760" s="14">
        <v>900000</v>
      </c>
      <c r="H760" s="14">
        <v>900000</v>
      </c>
      <c r="I760" s="21" t="s">
        <v>741</v>
      </c>
      <c r="L760" s="11" t="s">
        <v>746</v>
      </c>
      <c r="M760" s="11" t="s">
        <v>801</v>
      </c>
    </row>
    <row r="761" spans="1:13" ht="42.75" x14ac:dyDescent="0.2">
      <c r="A761" s="17">
        <v>760</v>
      </c>
      <c r="B761" s="18">
        <v>760</v>
      </c>
      <c r="C761" s="19" t="s">
        <v>259</v>
      </c>
      <c r="D761" s="11" t="s">
        <v>245</v>
      </c>
      <c r="E761" s="13">
        <v>300</v>
      </c>
      <c r="F761" s="13">
        <v>8300</v>
      </c>
      <c r="G761" s="14">
        <v>2490000</v>
      </c>
      <c r="H761" s="14">
        <v>2490000</v>
      </c>
      <c r="I761" s="21" t="s">
        <v>741</v>
      </c>
      <c r="L761" s="11" t="s">
        <v>746</v>
      </c>
      <c r="M761" s="11" t="s">
        <v>801</v>
      </c>
    </row>
    <row r="762" spans="1:13" ht="42.75" x14ac:dyDescent="0.2">
      <c r="A762" s="17">
        <v>761</v>
      </c>
      <c r="B762" s="18">
        <v>761</v>
      </c>
      <c r="C762" s="19" t="s">
        <v>260</v>
      </c>
      <c r="D762" s="11" t="s">
        <v>245</v>
      </c>
      <c r="E762" s="13">
        <v>300</v>
      </c>
      <c r="F762" s="13">
        <v>10000</v>
      </c>
      <c r="G762" s="14">
        <v>3000000</v>
      </c>
      <c r="H762" s="14">
        <v>3000000</v>
      </c>
      <c r="I762" s="21" t="s">
        <v>741</v>
      </c>
      <c r="L762" s="11" t="s">
        <v>746</v>
      </c>
      <c r="M762" s="11" t="s">
        <v>801</v>
      </c>
    </row>
    <row r="763" spans="1:13" ht="42.75" x14ac:dyDescent="0.2">
      <c r="A763" s="17">
        <v>762</v>
      </c>
      <c r="B763" s="18" t="s">
        <v>18</v>
      </c>
      <c r="C763" s="19" t="s">
        <v>58</v>
      </c>
      <c r="D763" s="11" t="s">
        <v>244</v>
      </c>
      <c r="E763" s="13">
        <v>10</v>
      </c>
      <c r="F763" s="13">
        <v>19665</v>
      </c>
      <c r="G763" s="14">
        <v>196650</v>
      </c>
      <c r="H763" s="14">
        <v>196650</v>
      </c>
      <c r="I763" s="21" t="s">
        <v>855</v>
      </c>
      <c r="L763" s="11"/>
      <c r="M763" s="11" t="s">
        <v>744</v>
      </c>
    </row>
    <row r="764" spans="1:13" ht="42.75" x14ac:dyDescent="0.2">
      <c r="A764" s="17">
        <v>763</v>
      </c>
      <c r="B764" s="18" t="s">
        <v>19</v>
      </c>
      <c r="C764" s="19" t="s">
        <v>56</v>
      </c>
      <c r="D764" s="11" t="s">
        <v>244</v>
      </c>
      <c r="E764" s="13">
        <v>2</v>
      </c>
      <c r="F764" s="13">
        <v>26200</v>
      </c>
      <c r="G764" s="14">
        <v>52400</v>
      </c>
      <c r="H764" s="14">
        <v>52400</v>
      </c>
      <c r="I764" s="21" t="s">
        <v>855</v>
      </c>
      <c r="L764" s="11"/>
      <c r="M764" s="11" t="s">
        <v>744</v>
      </c>
    </row>
    <row r="765" spans="1:13" ht="57" x14ac:dyDescent="0.2">
      <c r="A765" s="17">
        <v>764</v>
      </c>
      <c r="B765" s="18" t="s">
        <v>20</v>
      </c>
      <c r="C765" s="19" t="s">
        <v>214</v>
      </c>
      <c r="D765" s="11" t="s">
        <v>32</v>
      </c>
      <c r="E765" s="13">
        <v>1</v>
      </c>
      <c r="F765" s="13">
        <v>235083</v>
      </c>
      <c r="G765" s="14">
        <v>117068</v>
      </c>
      <c r="H765" s="14">
        <v>235083</v>
      </c>
      <c r="I765" s="21" t="s">
        <v>856</v>
      </c>
      <c r="L765" s="11"/>
      <c r="M765" s="11" t="s">
        <v>744</v>
      </c>
    </row>
    <row r="766" spans="1:13" ht="57" x14ac:dyDescent="0.2">
      <c r="A766" s="17">
        <v>765</v>
      </c>
      <c r="B766" s="18" t="s">
        <v>21</v>
      </c>
      <c r="C766" s="19" t="s">
        <v>215</v>
      </c>
      <c r="D766" s="11" t="s">
        <v>35</v>
      </c>
      <c r="E766" s="13">
        <v>2</v>
      </c>
      <c r="F766" s="13">
        <v>18000</v>
      </c>
      <c r="G766" s="14">
        <v>44244</v>
      </c>
      <c r="H766" s="14">
        <v>36000</v>
      </c>
      <c r="I766" s="21" t="s">
        <v>856</v>
      </c>
      <c r="L766" s="11"/>
      <c r="M766" s="11" t="s">
        <v>744</v>
      </c>
    </row>
    <row r="767" spans="1:13" ht="57" x14ac:dyDescent="0.2">
      <c r="A767" s="17">
        <v>766</v>
      </c>
      <c r="B767" s="18" t="s">
        <v>22</v>
      </c>
      <c r="C767" s="19" t="s">
        <v>216</v>
      </c>
      <c r="D767" s="11" t="s">
        <v>35</v>
      </c>
      <c r="E767" s="13">
        <v>1</v>
      </c>
      <c r="F767" s="13">
        <v>12000</v>
      </c>
      <c r="G767" s="14">
        <v>4665</v>
      </c>
      <c r="H767" s="14">
        <v>12000</v>
      </c>
      <c r="I767" s="21" t="s">
        <v>856</v>
      </c>
      <c r="L767" s="11"/>
      <c r="M767" s="11" t="s">
        <v>744</v>
      </c>
    </row>
    <row r="768" spans="1:13" ht="57" x14ac:dyDescent="0.2">
      <c r="A768" s="17">
        <v>767</v>
      </c>
      <c r="B768" s="18" t="s">
        <v>23</v>
      </c>
      <c r="C768" s="19" t="s">
        <v>217</v>
      </c>
      <c r="D768" s="11" t="s">
        <v>35</v>
      </c>
      <c r="E768" s="13">
        <v>2</v>
      </c>
      <c r="F768" s="13">
        <v>15127.5</v>
      </c>
      <c r="G768" s="14">
        <v>29347</v>
      </c>
      <c r="H768" s="14">
        <v>30255</v>
      </c>
      <c r="I768" s="21" t="s">
        <v>856</v>
      </c>
      <c r="L768" s="11"/>
      <c r="M768" s="11" t="s">
        <v>744</v>
      </c>
    </row>
    <row r="769" spans="1:13" ht="42.75" x14ac:dyDescent="0.2">
      <c r="A769" s="17">
        <v>768</v>
      </c>
      <c r="B769" s="18" t="s">
        <v>24</v>
      </c>
      <c r="C769" s="19" t="s">
        <v>165</v>
      </c>
      <c r="D769" s="11" t="s">
        <v>38</v>
      </c>
      <c r="E769" s="13">
        <v>1</v>
      </c>
      <c r="F769" s="13">
        <v>2640000</v>
      </c>
      <c r="G769" s="14">
        <v>2640000</v>
      </c>
      <c r="H769" s="14">
        <v>2640000</v>
      </c>
      <c r="I769" s="21">
        <v>62026002800012</v>
      </c>
      <c r="L769" s="11" t="s">
        <v>799</v>
      </c>
      <c r="M769" s="11" t="s">
        <v>250</v>
      </c>
    </row>
    <row r="770" spans="1:13" ht="71.25" x14ac:dyDescent="0.2">
      <c r="A770" s="17">
        <v>769</v>
      </c>
      <c r="B770" s="18" t="s">
        <v>25</v>
      </c>
      <c r="C770" s="19" t="s">
        <v>205</v>
      </c>
      <c r="D770" s="11" t="s">
        <v>31</v>
      </c>
      <c r="E770" s="13">
        <v>12</v>
      </c>
      <c r="F770" s="13">
        <v>1843750</v>
      </c>
      <c r="G770" s="14">
        <v>22125000</v>
      </c>
      <c r="H770" s="14">
        <v>22125000</v>
      </c>
      <c r="I770" s="21">
        <v>62026002800015</v>
      </c>
      <c r="L770" s="11" t="s">
        <v>757</v>
      </c>
      <c r="M770" s="11" t="s">
        <v>250</v>
      </c>
    </row>
    <row r="771" spans="1:13" ht="28.5" x14ac:dyDescent="0.2">
      <c r="A771" s="17">
        <v>770</v>
      </c>
      <c r="B771" s="18" t="s">
        <v>26</v>
      </c>
      <c r="C771" s="19" t="s">
        <v>74</v>
      </c>
      <c r="D771" s="11" t="s">
        <v>46</v>
      </c>
      <c r="E771" s="13">
        <v>1</v>
      </c>
      <c r="F771" s="13">
        <v>32000</v>
      </c>
      <c r="G771" s="14">
        <v>32000</v>
      </c>
      <c r="H771" s="14">
        <v>32000</v>
      </c>
      <c r="I771" s="21"/>
      <c r="L771" s="11"/>
      <c r="M771" s="11" t="s">
        <v>158</v>
      </c>
    </row>
    <row r="772" spans="1:13" ht="42.75" x14ac:dyDescent="0.2">
      <c r="A772" s="17">
        <v>771</v>
      </c>
      <c r="B772" s="18" t="s">
        <v>252</v>
      </c>
      <c r="C772" s="19" t="s">
        <v>234</v>
      </c>
      <c r="D772" s="11" t="s">
        <v>38</v>
      </c>
      <c r="E772" s="13">
        <v>1</v>
      </c>
      <c r="F772" s="13">
        <v>8806000</v>
      </c>
      <c r="G772" s="14">
        <v>8806000</v>
      </c>
      <c r="H772" s="14">
        <v>8806000</v>
      </c>
      <c r="I772" s="21"/>
      <c r="L772" s="11"/>
      <c r="M772" s="11" t="s">
        <v>158</v>
      </c>
    </row>
    <row r="773" spans="1:13" ht="42.75" x14ac:dyDescent="0.2">
      <c r="A773" s="17">
        <v>772</v>
      </c>
      <c r="B773" s="18" t="s">
        <v>253</v>
      </c>
      <c r="C773" s="19" t="s">
        <v>235</v>
      </c>
      <c r="D773" s="11" t="s">
        <v>38</v>
      </c>
      <c r="E773" s="13">
        <v>2</v>
      </c>
      <c r="F773" s="13">
        <v>970999.99999999802</v>
      </c>
      <c r="G773" s="14">
        <v>1942000</v>
      </c>
      <c r="H773" s="14">
        <v>1942000</v>
      </c>
      <c r="I773" s="21"/>
      <c r="L773" s="11"/>
      <c r="M773" s="11" t="s">
        <v>158</v>
      </c>
    </row>
    <row r="774" spans="1:13" ht="42.75" x14ac:dyDescent="0.2">
      <c r="A774" s="17">
        <v>773</v>
      </c>
      <c r="B774" s="18" t="s">
        <v>254</v>
      </c>
      <c r="C774" s="19" t="s">
        <v>236</v>
      </c>
      <c r="D774" s="11" t="s">
        <v>38</v>
      </c>
      <c r="E774" s="13">
        <v>5</v>
      </c>
      <c r="F774" s="13">
        <v>1657600</v>
      </c>
      <c r="G774" s="14">
        <v>8288000</v>
      </c>
      <c r="H774" s="14">
        <v>8288000</v>
      </c>
      <c r="I774" s="21"/>
      <c r="L774" s="11"/>
      <c r="M774" s="11" t="s">
        <v>158</v>
      </c>
    </row>
    <row r="775" spans="1:13" ht="42.75" x14ac:dyDescent="0.2">
      <c r="A775" s="17">
        <v>774</v>
      </c>
      <c r="B775" s="18" t="s">
        <v>255</v>
      </c>
      <c r="C775" s="19" t="s">
        <v>237</v>
      </c>
      <c r="D775" s="11" t="s">
        <v>38</v>
      </c>
      <c r="E775" s="13">
        <v>4</v>
      </c>
      <c r="F775" s="13">
        <v>2434500</v>
      </c>
      <c r="G775" s="14">
        <v>9738000</v>
      </c>
      <c r="H775" s="14">
        <v>9738000</v>
      </c>
      <c r="I775" s="21"/>
      <c r="L775" s="11"/>
      <c r="M775" s="11" t="s">
        <v>158</v>
      </c>
    </row>
    <row r="776" spans="1:13" ht="42.75" x14ac:dyDescent="0.2">
      <c r="A776" s="17">
        <v>775</v>
      </c>
      <c r="B776" s="18" t="s">
        <v>256</v>
      </c>
      <c r="C776" s="19" t="s">
        <v>238</v>
      </c>
      <c r="D776" s="11" t="s">
        <v>38</v>
      </c>
      <c r="E776" s="13">
        <v>1</v>
      </c>
      <c r="F776" s="13">
        <v>50000000</v>
      </c>
      <c r="G776" s="14">
        <v>50000000</v>
      </c>
      <c r="H776" s="14">
        <v>50000000</v>
      </c>
      <c r="I776" s="21"/>
      <c r="L776" s="11"/>
      <c r="M776" s="11" t="s">
        <v>158</v>
      </c>
    </row>
    <row r="777" spans="1:13" ht="71.25" x14ac:dyDescent="0.2">
      <c r="A777" s="17">
        <v>776</v>
      </c>
      <c r="B777" s="18" t="s">
        <v>257</v>
      </c>
      <c r="C777" s="19" t="s">
        <v>736</v>
      </c>
      <c r="D777" s="11" t="s">
        <v>31</v>
      </c>
      <c r="E777" s="13">
        <v>5</v>
      </c>
      <c r="F777" s="13">
        <v>490000</v>
      </c>
      <c r="G777" s="14">
        <v>2450000</v>
      </c>
      <c r="H777" s="14">
        <v>2450000</v>
      </c>
      <c r="I777" s="21">
        <v>62026002800025</v>
      </c>
      <c r="L777" s="11" t="s">
        <v>758</v>
      </c>
      <c r="M777" s="11" t="s">
        <v>801</v>
      </c>
    </row>
    <row r="778" spans="1:13" ht="42.75" x14ac:dyDescent="0.2">
      <c r="A778" s="17">
        <v>777</v>
      </c>
      <c r="B778" s="18" t="s">
        <v>258</v>
      </c>
      <c r="C778" s="19" t="s">
        <v>581</v>
      </c>
      <c r="D778" s="11" t="s">
        <v>43</v>
      </c>
      <c r="E778" s="13">
        <v>3</v>
      </c>
      <c r="F778" s="13">
        <v>8663</v>
      </c>
      <c r="G778" s="14">
        <v>25989</v>
      </c>
      <c r="H778" s="14">
        <v>25989</v>
      </c>
      <c r="I778" s="21"/>
      <c r="L778" s="11"/>
      <c r="M778" s="11" t="s">
        <v>158</v>
      </c>
    </row>
    <row r="779" spans="1:13" ht="57" x14ac:dyDescent="0.2">
      <c r="A779" s="17">
        <v>778</v>
      </c>
      <c r="B779" s="18" t="s">
        <v>804</v>
      </c>
      <c r="C779" s="19" t="s">
        <v>768</v>
      </c>
      <c r="D779" s="11" t="s">
        <v>30</v>
      </c>
      <c r="E779" s="13">
        <v>1</v>
      </c>
      <c r="F779" s="13">
        <v>1140000</v>
      </c>
      <c r="G779" s="14">
        <v>1140000</v>
      </c>
      <c r="H779" s="14">
        <v>1140000</v>
      </c>
      <c r="I779" s="21">
        <v>62026002800111</v>
      </c>
      <c r="L779" s="11"/>
      <c r="M779" s="11" t="s">
        <v>159</v>
      </c>
    </row>
    <row r="780" spans="1:13" ht="42.75" x14ac:dyDescent="0.2">
      <c r="A780" s="17">
        <v>779</v>
      </c>
      <c r="B780" s="18" t="s">
        <v>805</v>
      </c>
      <c r="C780" s="19" t="s">
        <v>769</v>
      </c>
      <c r="D780" s="11" t="s">
        <v>30</v>
      </c>
      <c r="E780" s="13">
        <v>1</v>
      </c>
      <c r="F780" s="13">
        <v>3410000</v>
      </c>
      <c r="G780" s="14">
        <v>3410000</v>
      </c>
      <c r="H780" s="14">
        <v>3410000</v>
      </c>
      <c r="I780" s="21">
        <v>62026002800111</v>
      </c>
      <c r="L780" s="11"/>
      <c r="M780" s="11" t="s">
        <v>159</v>
      </c>
    </row>
    <row r="781" spans="1:13" ht="42.75" x14ac:dyDescent="0.2">
      <c r="A781" s="17">
        <v>780</v>
      </c>
      <c r="B781" s="18" t="s">
        <v>806</v>
      </c>
      <c r="C781" s="19" t="s">
        <v>770</v>
      </c>
      <c r="D781" s="11" t="s">
        <v>30</v>
      </c>
      <c r="E781" s="13">
        <v>1</v>
      </c>
      <c r="F781" s="13">
        <v>4545000</v>
      </c>
      <c r="G781" s="14">
        <v>4545000</v>
      </c>
      <c r="H781" s="14">
        <v>4545000</v>
      </c>
      <c r="I781" s="21">
        <v>62026002800111</v>
      </c>
      <c r="L781" s="11"/>
      <c r="M781" s="11" t="s">
        <v>159</v>
      </c>
    </row>
    <row r="782" spans="1:13" ht="28.5" x14ac:dyDescent="0.2">
      <c r="A782" s="17">
        <v>781</v>
      </c>
      <c r="B782" s="18" t="s">
        <v>807</v>
      </c>
      <c r="C782" s="19" t="s">
        <v>771</v>
      </c>
      <c r="D782" s="11" t="s">
        <v>248</v>
      </c>
      <c r="E782" s="13">
        <v>6</v>
      </c>
      <c r="F782" s="13">
        <v>15000</v>
      </c>
      <c r="G782" s="14">
        <v>90000</v>
      </c>
      <c r="H782" s="14">
        <v>90000</v>
      </c>
      <c r="I782" s="21"/>
      <c r="L782" s="11"/>
      <c r="M782" s="11" t="s">
        <v>158</v>
      </c>
    </row>
    <row r="783" spans="1:13" ht="28.5" x14ac:dyDescent="0.2">
      <c r="A783" s="17">
        <v>782</v>
      </c>
      <c r="B783" s="18" t="s">
        <v>808</v>
      </c>
      <c r="C783" s="19" t="s">
        <v>772</v>
      </c>
      <c r="D783" s="11" t="s">
        <v>39</v>
      </c>
      <c r="E783" s="13">
        <v>12</v>
      </c>
      <c r="F783" s="13">
        <v>65000</v>
      </c>
      <c r="G783" s="14">
        <v>780000</v>
      </c>
      <c r="H783" s="14">
        <v>780000</v>
      </c>
      <c r="I783" s="21"/>
      <c r="L783" s="11"/>
      <c r="M783" s="11" t="s">
        <v>158</v>
      </c>
    </row>
    <row r="784" spans="1:13" ht="28.5" x14ac:dyDescent="0.2">
      <c r="A784" s="17">
        <v>783</v>
      </c>
      <c r="B784" s="18" t="s">
        <v>809</v>
      </c>
      <c r="C784" s="19" t="s">
        <v>773</v>
      </c>
      <c r="D784" s="11" t="s">
        <v>54</v>
      </c>
      <c r="E784" s="13">
        <v>10</v>
      </c>
      <c r="F784" s="13">
        <v>56963</v>
      </c>
      <c r="G784" s="14">
        <v>569630</v>
      </c>
      <c r="H784" s="14">
        <v>569630</v>
      </c>
      <c r="I784" s="21"/>
      <c r="L784" s="11"/>
      <c r="M784" s="11" t="s">
        <v>158</v>
      </c>
    </row>
    <row r="785" spans="1:13" ht="42.75" x14ac:dyDescent="0.2">
      <c r="A785" s="17">
        <v>784</v>
      </c>
      <c r="B785" s="18" t="s">
        <v>810</v>
      </c>
      <c r="C785" s="19" t="s">
        <v>774</v>
      </c>
      <c r="D785" s="11" t="s">
        <v>245</v>
      </c>
      <c r="E785" s="13">
        <v>300</v>
      </c>
      <c r="F785" s="13">
        <v>10000</v>
      </c>
      <c r="G785" s="14">
        <v>3000000</v>
      </c>
      <c r="H785" s="14">
        <v>3000000</v>
      </c>
      <c r="I785" s="21"/>
      <c r="L785" s="11"/>
      <c r="M785" s="11" t="s">
        <v>158</v>
      </c>
    </row>
    <row r="786" spans="1:13" ht="42.75" x14ac:dyDescent="0.2">
      <c r="A786" s="17">
        <v>785</v>
      </c>
      <c r="B786" s="18" t="s">
        <v>811</v>
      </c>
      <c r="C786" s="19" t="s">
        <v>775</v>
      </c>
      <c r="D786" s="11" t="s">
        <v>245</v>
      </c>
      <c r="E786" s="13">
        <v>500</v>
      </c>
      <c r="F786" s="13">
        <v>850</v>
      </c>
      <c r="G786" s="14">
        <v>425000</v>
      </c>
      <c r="H786" s="14">
        <v>425000</v>
      </c>
      <c r="I786" s="21"/>
      <c r="L786" s="11"/>
      <c r="M786" s="11" t="s">
        <v>158</v>
      </c>
    </row>
    <row r="787" spans="1:13" ht="42.75" x14ac:dyDescent="0.2">
      <c r="A787" s="17">
        <v>786</v>
      </c>
      <c r="B787" s="18" t="s">
        <v>812</v>
      </c>
      <c r="C787" s="19" t="s">
        <v>776</v>
      </c>
      <c r="D787" s="11" t="s">
        <v>245</v>
      </c>
      <c r="E787" s="13">
        <v>1000</v>
      </c>
      <c r="F787" s="13">
        <v>650</v>
      </c>
      <c r="G787" s="14">
        <v>650000</v>
      </c>
      <c r="H787" s="14">
        <v>650000</v>
      </c>
      <c r="I787" s="21"/>
      <c r="L787" s="11"/>
      <c r="M787" s="11" t="s">
        <v>158</v>
      </c>
    </row>
    <row r="788" spans="1:13" ht="42.75" x14ac:dyDescent="0.2">
      <c r="A788" s="17">
        <v>787</v>
      </c>
      <c r="B788" s="18" t="s">
        <v>813</v>
      </c>
      <c r="C788" s="19" t="s">
        <v>777</v>
      </c>
      <c r="D788" s="11" t="s">
        <v>30</v>
      </c>
      <c r="E788" s="13">
        <v>150</v>
      </c>
      <c r="F788" s="13">
        <v>47960</v>
      </c>
      <c r="G788" s="14">
        <v>7194000</v>
      </c>
      <c r="H788" s="14">
        <v>7194000</v>
      </c>
      <c r="I788" s="21">
        <v>62026002800082</v>
      </c>
      <c r="L788" s="11" t="s">
        <v>887</v>
      </c>
      <c r="M788" s="11" t="s">
        <v>159</v>
      </c>
    </row>
    <row r="789" spans="1:13" ht="57" x14ac:dyDescent="0.2">
      <c r="A789" s="17">
        <v>788</v>
      </c>
      <c r="B789" s="18" t="s">
        <v>814</v>
      </c>
      <c r="C789" s="19" t="s">
        <v>778</v>
      </c>
      <c r="D789" s="11" t="s">
        <v>38</v>
      </c>
      <c r="E789" s="13">
        <v>1</v>
      </c>
      <c r="F789" s="13">
        <v>9208271.7400000002</v>
      </c>
      <c r="G789" s="14">
        <v>9208271.7400000002</v>
      </c>
      <c r="H789" s="14">
        <v>9208271.7400000002</v>
      </c>
      <c r="I789" s="21" t="s">
        <v>857</v>
      </c>
      <c r="L789" s="11" t="s">
        <v>888</v>
      </c>
      <c r="M789" s="11" t="s">
        <v>889</v>
      </c>
    </row>
    <row r="790" spans="1:13" ht="42.75" x14ac:dyDescent="0.2">
      <c r="A790" s="17">
        <v>789</v>
      </c>
      <c r="B790" s="18" t="s">
        <v>815</v>
      </c>
      <c r="C790" s="19" t="s">
        <v>779</v>
      </c>
      <c r="D790" s="11" t="s">
        <v>38</v>
      </c>
      <c r="E790" s="13">
        <v>30</v>
      </c>
      <c r="F790" s="13">
        <v>60000</v>
      </c>
      <c r="G790" s="14">
        <v>1800000</v>
      </c>
      <c r="H790" s="14">
        <v>1800000</v>
      </c>
      <c r="I790" s="21"/>
      <c r="L790" s="11"/>
      <c r="M790" s="11" t="s">
        <v>158</v>
      </c>
    </row>
    <row r="791" spans="1:13" ht="71.25" x14ac:dyDescent="0.2">
      <c r="A791" s="17">
        <v>790</v>
      </c>
      <c r="B791" s="18" t="s">
        <v>819</v>
      </c>
      <c r="C791" s="19" t="s">
        <v>837</v>
      </c>
      <c r="D791" s="11" t="s">
        <v>838</v>
      </c>
      <c r="E791" s="13">
        <v>2</v>
      </c>
      <c r="F791" s="13">
        <v>252338.94</v>
      </c>
      <c r="G791" s="14">
        <v>4875000</v>
      </c>
      <c r="H791" s="14">
        <v>504677</v>
      </c>
      <c r="I791" s="21">
        <v>62026002800068</v>
      </c>
      <c r="L791" s="11"/>
      <c r="M791" s="11" t="s">
        <v>890</v>
      </c>
    </row>
    <row r="792" spans="1:13" ht="42.75" x14ac:dyDescent="0.2">
      <c r="A792" s="17">
        <v>791</v>
      </c>
      <c r="B792" s="18" t="s">
        <v>820</v>
      </c>
      <c r="C792" s="19" t="s">
        <v>839</v>
      </c>
      <c r="D792" s="11" t="s">
        <v>244</v>
      </c>
      <c r="E792" s="13">
        <v>1</v>
      </c>
      <c r="F792" s="13">
        <v>25097396.25</v>
      </c>
      <c r="G792" s="14">
        <v>13947470.630000001</v>
      </c>
      <c r="H792" s="14">
        <v>25097396</v>
      </c>
      <c r="I792" s="21"/>
      <c r="L792" s="11"/>
      <c r="M792" s="11" t="s">
        <v>159</v>
      </c>
    </row>
    <row r="793" spans="1:13" ht="28.5" x14ac:dyDescent="0.2">
      <c r="A793" s="17">
        <v>792</v>
      </c>
      <c r="B793" s="18" t="s">
        <v>821</v>
      </c>
      <c r="C793" s="19" t="s">
        <v>840</v>
      </c>
      <c r="D793" s="11" t="s">
        <v>54</v>
      </c>
      <c r="E793" s="13">
        <v>1</v>
      </c>
      <c r="F793" s="13">
        <v>16000000</v>
      </c>
      <c r="G793" s="14">
        <v>0</v>
      </c>
      <c r="H793" s="14">
        <v>16000000</v>
      </c>
      <c r="I793" s="21"/>
      <c r="L793" s="11"/>
      <c r="M793" s="11" t="s">
        <v>158</v>
      </c>
    </row>
    <row r="794" spans="1:13" ht="42.75" x14ac:dyDescent="0.2">
      <c r="A794" s="17">
        <v>793</v>
      </c>
      <c r="B794" s="18" t="s">
        <v>822</v>
      </c>
      <c r="C794" s="19" t="s">
        <v>841</v>
      </c>
      <c r="D794" s="11" t="s">
        <v>244</v>
      </c>
      <c r="E794" s="13">
        <v>5</v>
      </c>
      <c r="F794" s="13">
        <v>3561632.6</v>
      </c>
      <c r="G794" s="14"/>
      <c r="H794" s="14">
        <v>17808163</v>
      </c>
      <c r="I794" s="21"/>
      <c r="L794" s="11"/>
      <c r="M794" s="11" t="s">
        <v>159</v>
      </c>
    </row>
    <row r="795" spans="1:13" ht="42.75" x14ac:dyDescent="0.2">
      <c r="A795" s="17">
        <v>794</v>
      </c>
      <c r="B795" s="18" t="s">
        <v>823</v>
      </c>
      <c r="C795" s="19" t="s">
        <v>842</v>
      </c>
      <c r="D795" s="11" t="s">
        <v>244</v>
      </c>
      <c r="E795" s="13">
        <v>2</v>
      </c>
      <c r="F795" s="13">
        <v>12595918.5</v>
      </c>
      <c r="G795" s="14"/>
      <c r="H795" s="14">
        <v>25191837</v>
      </c>
      <c r="I795" s="21"/>
      <c r="L795" s="11"/>
      <c r="M795" s="11" t="s">
        <v>159</v>
      </c>
    </row>
    <row r="796" spans="1:13" ht="71.25" x14ac:dyDescent="0.2">
      <c r="A796" s="17">
        <v>795</v>
      </c>
      <c r="B796" s="18" t="s">
        <v>824</v>
      </c>
      <c r="C796" s="19" t="s">
        <v>843</v>
      </c>
      <c r="D796" s="11" t="s">
        <v>31</v>
      </c>
      <c r="E796" s="13">
        <v>1</v>
      </c>
      <c r="F796" s="13">
        <v>19875000</v>
      </c>
      <c r="G796" s="14"/>
      <c r="H796" s="14">
        <v>19875000</v>
      </c>
      <c r="I796" s="21"/>
      <c r="L796" s="11"/>
      <c r="M796" s="11" t="s">
        <v>158</v>
      </c>
    </row>
    <row r="797" spans="1:13" ht="57" x14ac:dyDescent="0.2">
      <c r="A797" s="17">
        <v>796</v>
      </c>
      <c r="B797" s="18" t="s">
        <v>825</v>
      </c>
      <c r="C797" s="19" t="s">
        <v>844</v>
      </c>
      <c r="D797" s="11" t="s">
        <v>243</v>
      </c>
      <c r="E797" s="13">
        <v>1</v>
      </c>
      <c r="F797" s="13">
        <v>0</v>
      </c>
      <c r="G797" s="14"/>
      <c r="H797" s="14">
        <v>0</v>
      </c>
      <c r="I797" s="21"/>
      <c r="L797" s="11"/>
      <c r="M797" s="11" t="s">
        <v>159</v>
      </c>
    </row>
    <row r="798" spans="1:13" ht="42.75" x14ac:dyDescent="0.2">
      <c r="A798" s="17">
        <v>797</v>
      </c>
      <c r="B798" s="18" t="s">
        <v>826</v>
      </c>
      <c r="C798" s="19" t="s">
        <v>845</v>
      </c>
      <c r="D798" s="11" t="s">
        <v>39</v>
      </c>
      <c r="E798" s="13">
        <v>162</v>
      </c>
      <c r="F798" s="13">
        <v>139092.59</v>
      </c>
      <c r="G798" s="14"/>
      <c r="H798" s="14">
        <v>22533000</v>
      </c>
      <c r="I798" s="21">
        <v>62026002800110</v>
      </c>
      <c r="L798" s="11"/>
      <c r="M798" s="11" t="s">
        <v>158</v>
      </c>
    </row>
    <row r="799" spans="1:13" ht="28.5" x14ac:dyDescent="0.2">
      <c r="A799" s="17">
        <v>798</v>
      </c>
      <c r="B799" s="18" t="s">
        <v>827</v>
      </c>
      <c r="C799" s="19" t="s">
        <v>846</v>
      </c>
      <c r="D799" s="11" t="s">
        <v>262</v>
      </c>
      <c r="E799" s="13">
        <v>1</v>
      </c>
      <c r="F799" s="13">
        <v>1000000</v>
      </c>
      <c r="G799" s="14"/>
      <c r="H799" s="14">
        <v>1000000</v>
      </c>
      <c r="I799" s="21"/>
      <c r="L799" s="11"/>
      <c r="M799" s="11" t="s">
        <v>158</v>
      </c>
    </row>
    <row r="800" spans="1:13" ht="28.5" x14ac:dyDescent="0.2">
      <c r="A800" s="17">
        <v>799</v>
      </c>
      <c r="B800" s="18" t="s">
        <v>828</v>
      </c>
      <c r="C800" s="19" t="s">
        <v>847</v>
      </c>
      <c r="D800" s="11" t="s">
        <v>39</v>
      </c>
      <c r="E800" s="13">
        <v>2</v>
      </c>
      <c r="F800" s="13">
        <v>183000</v>
      </c>
      <c r="G800" s="14"/>
      <c r="H800" s="14">
        <v>366000</v>
      </c>
      <c r="I800" s="21">
        <v>62026002800110</v>
      </c>
      <c r="L800" s="11"/>
      <c r="M800" s="11" t="s">
        <v>158</v>
      </c>
    </row>
    <row r="801" spans="1:13" ht="28.5" x14ac:dyDescent="0.2">
      <c r="A801" s="17">
        <v>800</v>
      </c>
      <c r="B801" s="18" t="s">
        <v>829</v>
      </c>
      <c r="C801" s="19" t="s">
        <v>848</v>
      </c>
      <c r="D801" s="11" t="s">
        <v>39</v>
      </c>
      <c r="E801" s="13">
        <v>1</v>
      </c>
      <c r="F801" s="13">
        <v>1495000</v>
      </c>
      <c r="G801" s="14"/>
      <c r="H801" s="14">
        <v>1495000</v>
      </c>
      <c r="I801" s="21"/>
      <c r="L801" s="11"/>
      <c r="M801" s="11" t="s">
        <v>158</v>
      </c>
    </row>
    <row r="802" spans="1:13" ht="42.75" x14ac:dyDescent="0.2">
      <c r="A802" s="17">
        <v>801</v>
      </c>
      <c r="B802" s="18" t="s">
        <v>830</v>
      </c>
      <c r="C802" s="19" t="s">
        <v>849</v>
      </c>
      <c r="D802" s="11" t="s">
        <v>30</v>
      </c>
      <c r="E802" s="13">
        <v>1</v>
      </c>
      <c r="F802" s="13">
        <v>15000000</v>
      </c>
      <c r="G802" s="14"/>
      <c r="H802" s="14">
        <v>15000000</v>
      </c>
      <c r="I802" s="21"/>
      <c r="L802" s="11"/>
      <c r="M802" s="11" t="s">
        <v>159</v>
      </c>
    </row>
    <row r="803" spans="1:13" ht="28.5" x14ac:dyDescent="0.2">
      <c r="A803" s="17">
        <v>802</v>
      </c>
      <c r="B803" s="18" t="s">
        <v>816</v>
      </c>
      <c r="C803" s="19" t="s">
        <v>780</v>
      </c>
      <c r="D803" s="11" t="s">
        <v>39</v>
      </c>
      <c r="E803" s="13">
        <v>1</v>
      </c>
      <c r="F803" s="13">
        <v>4875000</v>
      </c>
      <c r="G803" s="14"/>
      <c r="H803" s="14">
        <v>4875000</v>
      </c>
      <c r="I803" s="21" t="s">
        <v>785</v>
      </c>
      <c r="L803" s="11" t="s">
        <v>800</v>
      </c>
      <c r="M803" s="11" t="s">
        <v>250</v>
      </c>
    </row>
    <row r="804" spans="1:13" ht="57" x14ac:dyDescent="0.2">
      <c r="A804" s="17">
        <v>803</v>
      </c>
      <c r="B804" s="18" t="s">
        <v>817</v>
      </c>
      <c r="C804" s="19" t="s">
        <v>781</v>
      </c>
      <c r="D804" s="11" t="s">
        <v>243</v>
      </c>
      <c r="E804" s="13">
        <v>1</v>
      </c>
      <c r="F804" s="13">
        <v>13947470.630000001</v>
      </c>
      <c r="G804" s="14"/>
      <c r="H804" s="14">
        <v>13947470.630000001</v>
      </c>
      <c r="I804" s="21" t="s">
        <v>858</v>
      </c>
      <c r="L804" s="11" t="s">
        <v>891</v>
      </c>
      <c r="M804" s="11" t="s">
        <v>250</v>
      </c>
    </row>
    <row r="805" spans="1:13" ht="57" x14ac:dyDescent="0.2">
      <c r="A805" s="17">
        <v>804</v>
      </c>
      <c r="B805" s="18" t="s">
        <v>818</v>
      </c>
      <c r="C805" s="19" t="s">
        <v>782</v>
      </c>
      <c r="D805" s="11" t="s">
        <v>243</v>
      </c>
      <c r="E805" s="13">
        <v>1</v>
      </c>
      <c r="F805" s="13">
        <v>0</v>
      </c>
      <c r="G805" s="14"/>
      <c r="H805" s="14">
        <v>0</v>
      </c>
      <c r="I805" s="21" t="s">
        <v>859</v>
      </c>
      <c r="L805" s="11" t="s">
        <v>859</v>
      </c>
      <c r="M805" s="11" t="s">
        <v>159</v>
      </c>
    </row>
    <row r="806" spans="1:13" ht="42.75" x14ac:dyDescent="0.2">
      <c r="A806" s="17">
        <v>805</v>
      </c>
      <c r="B806" s="18" t="s">
        <v>831</v>
      </c>
      <c r="C806" s="19" t="s">
        <v>288</v>
      </c>
      <c r="D806" s="11" t="s">
        <v>30</v>
      </c>
      <c r="E806" s="13">
        <v>3</v>
      </c>
      <c r="F806" s="13">
        <v>29338381.100000001</v>
      </c>
      <c r="G806" s="14"/>
      <c r="H806" s="14">
        <v>88015143.299999997</v>
      </c>
      <c r="I806" s="21"/>
      <c r="L806" s="11"/>
      <c r="M806" s="11" t="s">
        <v>159</v>
      </c>
    </row>
    <row r="807" spans="1:13" ht="57" x14ac:dyDescent="0.2">
      <c r="A807" s="17">
        <v>806</v>
      </c>
      <c r="B807" s="18" t="s">
        <v>832</v>
      </c>
      <c r="C807" s="19" t="s">
        <v>850</v>
      </c>
      <c r="D807" s="11" t="s">
        <v>243</v>
      </c>
      <c r="E807" s="13">
        <v>1</v>
      </c>
      <c r="F807" s="13">
        <v>0</v>
      </c>
      <c r="G807" s="14"/>
      <c r="H807" s="14">
        <v>0</v>
      </c>
      <c r="I807" s="21"/>
      <c r="L807" s="11"/>
      <c r="M807" s="11" t="s">
        <v>159</v>
      </c>
    </row>
    <row r="808" spans="1:13" ht="57" x14ac:dyDescent="0.2">
      <c r="A808" s="17">
        <v>807</v>
      </c>
      <c r="B808" s="18" t="s">
        <v>833</v>
      </c>
      <c r="C808" s="19" t="s">
        <v>844</v>
      </c>
      <c r="D808" s="11" t="s">
        <v>243</v>
      </c>
      <c r="E808" s="13">
        <v>1</v>
      </c>
      <c r="F808" s="13">
        <v>0</v>
      </c>
      <c r="G808" s="14"/>
      <c r="H808" s="14">
        <v>0</v>
      </c>
      <c r="I808" s="21"/>
      <c r="L808" s="11"/>
      <c r="M808" s="11" t="s">
        <v>158</v>
      </c>
    </row>
  </sheetData>
  <autoFilter ref="B1:M778" xr:uid="{00000000-0009-0000-0000-000001000000}">
    <sortState xmlns:xlrd2="http://schemas.microsoft.com/office/spreadsheetml/2017/richdata2" ref="B2:M4">
      <sortCondition descending="1" ref="K1:K4"/>
    </sortState>
  </autoFilter>
  <dataConsolidate/>
  <phoneticPr fontId="20" type="noConversion"/>
  <conditionalFormatting sqref="F26:F27 F30:F39 F42:F78 F80:F83 F85 F87:F91 F93:F94 F97:F98 F101:F102 F105:F114 F117:F125 F127:F141 F144:F145 F148:F150 F152:F153 F157:F158 F161:F162 F164 F167:F168 F170:F173 F175:F184 F188 F191:F193 F196:F201 F328:F383 F385 F388:F395 F397:F486 F2:F5 F203:F325 F488:F796 F798:F804 F806">
    <cfRule type="cellIs" dxfId="2" priority="3" operator="equal">
      <formula>0</formula>
    </cfRule>
  </conditionalFormatting>
  <conditionalFormatting sqref="F6:F15 F19 F21:F24">
    <cfRule type="cellIs" dxfId="1" priority="2" operator="equal">
      <formula>0</formula>
    </cfRule>
  </conditionalFormatting>
  <dataValidations disablePrompts="1" count="1">
    <dataValidation type="list" allowBlank="1" showInputMessage="1" showErrorMessage="1" sqref="I617:I618 I680 I702 I25 I28 I79 I84 I86 I99:I100 I621 I487 L487:M487 L680 L702 L25 L28 L79 L84 L86 L99:L100 L617:L618 L621" xr:uid="{B9EA77B5-0D5D-47BD-8050-AC3A5A864642}">
      <formula1>"SI,NO"</formula1>
    </dataValidation>
  </dataValidations>
  <pageMargins left="0.23622047244094491" right="0.23622047244094491" top="1.0629921259842521" bottom="0.70866141732283472" header="0.35433070866141736" footer="0.35433070866141736"/>
  <pageSetup scale="55" fitToHeight="0" orientation="landscape" horizontalDpi="200" verticalDpi="200" r:id="rId1"/>
  <headerFooter>
    <oddHeader>&amp;L&amp;G&amp;C&amp;"Arial,Negrita"&amp;14DIRECCIÓN EJECUTIVA&amp;"Arial,Normal"&amp;11
&amp;12INFORME DE EJECUCIÓN DEL PROGRAMA DE COMPRAS 2026&amp;R&amp;"Arial,Negrita"&amp;12R01-v01-DE-P37-v01</oddHeader>
    <oddFooter>&amp;R&amp;"Arial,Negrita"&amp;10Página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D A A B Q S w M E F A A C A A g A 5 G F h V h f u C W m k A A A A 9 w A A A B I A H A B D b 2 5 m a W c v U G F j a 2 F n Z S 5 4 b W w g o h g A K K A U A A A A A A A A A A A A A A A A A A A A A A A A A A A A h Y 9 N D o I w G E S v Q r q n f 2 i i 5 q M s 3 E p i Y m L c N q V C I x R D i + V u L j y S V x C j q D u X 8 + Y t Z u 7 X G 2 R D U 0 c X 3 T n T 2 h Q x T F G k r W o L Y 8 s U 9 f 4 Y L 1 A m Y C v V S Z Y 6 G m X r V o M r U l R 5 f 1 4 R E k L A I c F t V x J O K S O H f L N T l W 4 k + s j m v x w b 6 7 y 0 S i M B + 9 c Y w T F j H M 9 5 g i m Q C U J u 7 F f g 4 9 5 n + w N h 3 d e + 7 7 T Q L p 6 x J Z A p A 3 m f E A 9 Q S w M E F A A C A A g A 5 G F h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R h Y V a c k B L k o A A A A N k A A A A T A B w A R m 9 y b X V s Y X M v U 2 V j d G l v b j E u b S C i G A A o o B Q A A A A A A A A A A A A A A A A A A A A A A A A A A A B t j T 0 L g z A Q h v d A / s O R L h Z E c B Y n 6 d o O F T q I Q 9 R r G 0 x y k k S w i P + 9 K V l 7 y w v v x 3 M e x 6 D I w j 1 p W X H G m X 9 L h x O 0 c t C y h B o 0 B s 4 g 3 s 2 p F 9 r o X L Y R d d G s z q E N D 3 L z Q D R n 5 7 2 7 S o O 1 S E v R H 1 1 D N s R K n y f A S b R q I R i l G Z S c S E T U r 4 t F 6 6 T 1 T 3 K m I b 0 a 2 3 4 W 9 F l 6 l + + 7 S G 5 E 5 h B i B A G 3 c B x n z p T 9 D 6 6 + U E s B A i 0 A F A A C A A g A 5 G F h V h f u C W m k A A A A 9 w A A A B I A A A A A A A A A A A A A A A A A A A A A A E N v b m Z p Z y 9 Q Y W N r Y W d l L n h t b F B L A Q I t A B Q A A g A I A O R h Y V Y P y u m r p A A A A O k A A A A T A A A A A A A A A A A A A A A A A P A A A A B b Q 2 9 u d G V u d F 9 U e X B l c 1 0 u e G 1 s U E s B A i 0 A F A A C A A g A 5 G F h V p y Q E u S g A A A A 2 Q A A A B M A A A A A A A A A A A A A A A A A 4 Q E A A E Z v c m 1 1 b G F z L 1 N l Y 3 R p b 2 4 x L m 1 Q S w U G A A A A A A M A A w D C A A A A z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A c A A A A A A A C m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w M V Q x M z o 0 N j o x M y 4 5 N D Q 4 O D U 5 W i I g L z 4 8 R W 5 0 c n k g V H l w Z T 0 i R m l s b E N v b H V t b l R 5 c G V z I i B W Y W x 1 Z T 0 i c 0 J n P T 0 i I C 8 + P E V u d H J 5 I F R 5 c G U 9 I k Z p b G x D b 2 x 1 b W 5 O Y W 1 l c y I g V m F s d W U 9 I n N b J n F 1 b 3 Q 7 Q 2 9 s d W 1 u Y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Q 2 9 s d W 1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E x L 0 F 1 d G 9 S Z W 1 v d m V k Q 2 9 s d W 1 u c z E u e 0 N v b H V t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V 9 7 J v I z A B S a H j C j 6 r L k Y F A A A A A A I A A A A A A A N m A A D A A A A A E A A A A H C p Y S E 0 3 r G y o L 2 t + 8 u H / C g A A A A A B I A A A K A A A A A Q A A A A w P s i n c E m M b y x I z n 6 u J w 2 5 1 A A A A C x o + n Z E M / C e I M z 4 D U c Z 3 4 K U P h h V X D n v N + d S o E g l W M 5 i L c O u A 4 L N l k d o 8 q R U k N W 6 H o S q v B I C Q v A S t h E Q s w w f V d B F u f Y D g K m K 2 3 9 O 1 Z 7 u A 8 9 v x Q A A A A y e / h J 5 N g Z r W 1 3 z R V k o U 5 p U y J s n Q = = < / D a t a M a s h u p > 
</file>

<file path=customXml/itemProps1.xml><?xml version="1.0" encoding="utf-8"?>
<ds:datastoreItem xmlns:ds="http://schemas.openxmlformats.org/officeDocument/2006/customXml" ds:itemID="{216FD669-5F24-418F-B9C0-2A13735EC1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EJECUCIÓN</vt:lpstr>
      <vt:lpstr>'INFORME DE EJECUCIÓN'!Área_de_impresión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mvillalobosg</dc:creator>
  <cp:lastModifiedBy>Randall Martínez Alpízar</cp:lastModifiedBy>
  <cp:lastPrinted>2023-06-15T15:41:01Z</cp:lastPrinted>
  <dcterms:created xsi:type="dcterms:W3CDTF">2015-01-27T16:27:41Z</dcterms:created>
  <dcterms:modified xsi:type="dcterms:W3CDTF">2026-07-02T14:41:14Z</dcterms:modified>
</cp:coreProperties>
</file>