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umana\Documents\"/>
    </mc:Choice>
  </mc:AlternateContent>
  <xr:revisionPtr revIDLastSave="0" documentId="13_ncr:1_{2D270963-79EB-4A81-A4FC-5B1C636FE86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E I BIMESTRE 2025" sheetId="18" r:id="rId1"/>
  </sheets>
  <definedNames>
    <definedName name="_xlnm._FilterDatabase" localSheetId="0" hidden="1">'INFORME I BIMESTRE 2025'!$B$1:$M$1039</definedName>
    <definedName name="_xlnm.Print_Area" localSheetId="0">'INFORME I BIMESTRE 2025'!$B$1:$M$4</definedName>
    <definedName name="Z_6F2B8E8E_AF7B_4B03_A355_580BDC908E13_.wvu.Cols" localSheetId="0" hidden="1">'INFORME I BIMESTRE 2025'!#REF!,'INFORME I BIMESTRE 2025'!#REF!</definedName>
    <definedName name="Z_6F2B8E8E_AF7B_4B03_A355_580BDC908E13_.wvu.FilterData" localSheetId="0" hidden="1">'INFORME I BIMESTRE 2025'!$B$1:$M$4</definedName>
    <definedName name="Z_AE7727EF_6512_43FE_8F11_8DF2E240EE16_.wvu.Cols" localSheetId="0" hidden="1">'INFORME I BIMESTRE 2025'!#REF!,'INFORME I BIMESTRE 2025'!#REF!,'INFORME I BIMESTRE 2025'!#REF!</definedName>
    <definedName name="Z_AE7727EF_6512_43FE_8F11_8DF2E240EE16_.wvu.FilterData" localSheetId="0" hidden="1">'INFORME I BIMESTRE 2025'!$B$1:$M$4</definedName>
  </definedNames>
  <calcPr calcId="191029"/>
  <customWorkbookViews>
    <customWorkbookView name="Randall Martínez Alpízar - Vista personalizada" guid="{6F2B8E8E-AF7B-4B03-A355-580BDC908E13}" mergeInterval="0" personalView="1" maximized="1" xWindow="-8" yWindow="-8" windowWidth="1936" windowHeight="1056" tabRatio="881" activeSheetId="7"/>
    <customWorkbookView name="Mario Rodolfo Villalobos Garcia - Vista personalizada" guid="{AE7727EF-6512-43FE-8F11-8DF2E240EE16}" mergeInterval="0" personalView="1" maximized="1" xWindow="-8" yWindow="-8" windowWidth="1936" windowHeight="1056" tabRatio="881" activeSheetId="9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28" i="18" l="1"/>
  <c r="G1027" i="18"/>
  <c r="G1026" i="18"/>
  <c r="G1025" i="18"/>
  <c r="G986" i="18"/>
  <c r="G985" i="18"/>
  <c r="G984" i="18"/>
  <c r="G975" i="18"/>
  <c r="G971" i="18"/>
  <c r="G962" i="18"/>
  <c r="G906" i="18"/>
  <c r="G882" i="18"/>
  <c r="G875" i="18"/>
  <c r="G856" i="18"/>
  <c r="G834" i="18"/>
  <c r="G817" i="18"/>
  <c r="G804" i="18"/>
  <c r="G768" i="18"/>
  <c r="G760" i="18"/>
  <c r="G757" i="18"/>
  <c r="G722" i="18"/>
  <c r="G707" i="18"/>
  <c r="G704" i="18"/>
  <c r="G659" i="18"/>
  <c r="G649" i="18"/>
  <c r="G635" i="18"/>
  <c r="G626" i="18"/>
  <c r="G604" i="18"/>
  <c r="G538" i="18"/>
  <c r="G513" i="18"/>
  <c r="G475" i="18"/>
  <c r="G313" i="18"/>
  <c r="G289" i="18"/>
  <c r="G252" i="18"/>
  <c r="G231" i="18"/>
  <c r="G161" i="18"/>
  <c r="G116" i="18"/>
  <c r="G114" i="18"/>
  <c r="G111" i="18"/>
  <c r="G107" i="18"/>
  <c r="G99" i="18"/>
  <c r="G92" i="18"/>
  <c r="G84" i="18"/>
  <c r="G82" i="18"/>
  <c r="G32" i="18"/>
  <c r="G3" i="18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8DA17DD-0B8C-485D-A2E1-02FE517C9ABA}" keepAlive="1" name="Consulta - Tabla1" description="Conexión a la consulta 'Tabla1' en el libro." type="5" refreshedVersion="0" background="1">
    <dbPr connection="Provider=Microsoft.Mashup.OleDb.1;Data Source=$Workbook$;Location=Tabla1;Extended Properties=&quot;&quot;" command="SELECT * FROM [Tabla1]"/>
  </connection>
</connections>
</file>

<file path=xl/sharedStrings.xml><?xml version="1.0" encoding="utf-8"?>
<sst xmlns="http://schemas.openxmlformats.org/spreadsheetml/2006/main" count="4250" uniqueCount="2012">
  <si>
    <t>ELABORACIÓN</t>
  </si>
  <si>
    <t>COMPLETADO</t>
  </si>
  <si>
    <t>ANULADA</t>
  </si>
  <si>
    <t>SUELLEN DÍAS</t>
  </si>
  <si>
    <t>RANDALL MARTÍNEZ</t>
  </si>
  <si>
    <t>JOSÉ GUILLERMO AFARO</t>
  </si>
  <si>
    <t>n.°</t>
  </si>
  <si>
    <t>Dependencia requirente</t>
  </si>
  <si>
    <t xml:space="preserve">Cantidad </t>
  </si>
  <si>
    <t>Costo unitario</t>
  </si>
  <si>
    <t>Total aprobado</t>
  </si>
  <si>
    <t>Estado</t>
  </si>
  <si>
    <t>Número de solicitud de contratación</t>
  </si>
  <si>
    <t>Ingrasador</t>
  </si>
  <si>
    <t>Descripción del objeto</t>
  </si>
  <si>
    <t>Código PAPA</t>
  </si>
  <si>
    <t>n.° Trámite</t>
  </si>
  <si>
    <t>Estado de la línea</t>
  </si>
  <si>
    <t>A-01</t>
  </si>
  <si>
    <t>A-02</t>
  </si>
  <si>
    <t>A-03</t>
  </si>
  <si>
    <t>A-04</t>
  </si>
  <si>
    <t>A-05</t>
  </si>
  <si>
    <t>A-06</t>
  </si>
  <si>
    <t>A-07</t>
  </si>
  <si>
    <t>A-08</t>
  </si>
  <si>
    <t>A-09</t>
  </si>
  <si>
    <t>DIRECCIÓN GENERAL DEL REGISTRO ELECTORAL Y FINANCIAMIENTO DE PARTIDOS POLÍTICOS</t>
  </si>
  <si>
    <t>DEPARTAMENTO DE PROGRAMAS ELECTORALES</t>
  </si>
  <si>
    <t>ARCHIVO DEL REGISTRO CIVIL</t>
  </si>
  <si>
    <t>SECCIÓN DE INFRAESTRUCTURA TECNOLÓGICA</t>
  </si>
  <si>
    <t>SERVICIO DE ALQUILER DE PANTALLAS PARA LA PRESENTACIÓN DE RESULTADOS (PTD)</t>
  </si>
  <si>
    <t>SECCIÓN DE SERVICIO AL CLIENTE DE TECNOLOGÍAS DE INFORMACIÓN</t>
  </si>
  <si>
    <t>DEPARTAMENTO DE COMUNICACIÓN Y RELACIONES PÚBLICAS</t>
  </si>
  <si>
    <t>PAUTA INFORMATIVAS- MEDIOS MASIVOS (COM, DPE, STSE, IFED)</t>
  </si>
  <si>
    <t xml:space="preserve">PAUTA INFORMATIVAS- MEDIOS IMPRESOS  </t>
  </si>
  <si>
    <t>PAUTA EN MEDIOS MASIVOS (TV,  RADIO, DIGITAL)</t>
  </si>
  <si>
    <t>BROCHURE INFORMATIVO DEL IFED Y CENTRO DE DOCUMENTACIÓN</t>
  </si>
  <si>
    <t>REVISTAS DE DERECHO ELECTORAL</t>
  </si>
  <si>
    <t>IMPRESIÓN CUADERNO DE TRABAJO VOS ELEGÍS</t>
  </si>
  <si>
    <t>INSTITUTO DE FORMACIÓN Y ESTUDIOS EN DEMOCRACIA</t>
  </si>
  <si>
    <t>SECCIÓN DE PERSONALIZACIÓN Y DISTRIBUCIÓN DE DOCUMENTOS DE IDENTIDAD</t>
  </si>
  <si>
    <t>IMPRESIÓN CÓDIGO ELECTORAL ESTUDIANTIL Y SU REGLAMENTO</t>
  </si>
  <si>
    <t>SERVICIOS MÉDICOS</t>
  </si>
  <si>
    <t>SECCIÓN DE INGENIERÍA Y ARQUITECTURA</t>
  </si>
  <si>
    <t>DIRECCIÓN EJECUTIVA</t>
  </si>
  <si>
    <t>SECCIÓN DE RIESGOS Y SEGURIDAD DE LA INFORMACIÓN</t>
  </si>
  <si>
    <t>ROTULO TSE REGIONALES EN PVC</t>
  </si>
  <si>
    <t>SERVICIO DE MONITOREO DE PROPAGANDA POLÍTICO-ELECTORAL</t>
  </si>
  <si>
    <t>DEPARTAMENTO DE FINANCIAMIENTO DE PARTIDOS POLÍTICOS</t>
  </si>
  <si>
    <t>ARCHIVO CENTRAL</t>
  </si>
  <si>
    <t>DIRECCIÓN GENERAL DEL REGISTRO CIVIL</t>
  </si>
  <si>
    <t xml:space="preserve">TRANSPORTE AL EXTERIOR </t>
  </si>
  <si>
    <t>CAPACITACIÓN GESTIÓN DEL DESEMPEÑO</t>
  </si>
  <si>
    <t>CAPACITACIÓN BANCO DE FACILITADORES INTERNO</t>
  </si>
  <si>
    <t>CAPACITACIÓN INGENIERÍA DE SOFTWARE</t>
  </si>
  <si>
    <t>SERVICIO DE CATERING SERVICE</t>
  </si>
  <si>
    <t>COMISIÓN DE ÉTICA Y VALORES DEL TSE</t>
  </si>
  <si>
    <t xml:space="preserve">SERVICIO DE CATERING SERVICE </t>
  </si>
  <si>
    <t>MANTENIMIENTO DE CARRETILLA HIDRÁULICA</t>
  </si>
  <si>
    <t>MANTENIMIENTO DE APILADOR MANUAL</t>
  </si>
  <si>
    <t>SERVICIO DE DESINSTALACIÓN, TRASLADO E INSTALACIÓN DE AIRES ACONDICIONADOS EN OFICINAS REGIONALES DEL TSE</t>
  </si>
  <si>
    <t>HORAS DE SOPORTE TÉCNICO A SISTEMA DE PLANILLAS (SISTEMA ACTUAL)</t>
  </si>
  <si>
    <t>HORAS DE SOPORTE PARA LICENCIAMIENTO DE RESPALDOS VERITAS</t>
  </si>
  <si>
    <t>HORAS DE SOPORTE PARA LA PLATAFORMA LINUX</t>
  </si>
  <si>
    <t>HORAS DE SOPORTE PARA LA PLATAFORMA VMWARE</t>
  </si>
  <si>
    <t>HORAS DE MANTENIMIENTO CORRECTIVO DEL SISTEMA AUTOMATIZADO PARA LA ELABORACIÓN Y ANÁLISIS DE POA Y ANTEPROYECTO DE PRESUPUESTO-SPOA.</t>
  </si>
  <si>
    <t>SECCIÓN DE INGENIERÍA DE SOFTWARE</t>
  </si>
  <si>
    <t>HORAS DE SOPORTE PARA BASE DE DATOS ORACLE</t>
  </si>
  <si>
    <t>HORAS DE SOPORTE PARA EL SISTEMA DE INVENTARIOS DE LA PROVEEDURÍA</t>
  </si>
  <si>
    <t>HORAS DE SOPORTE PARA LA PLATAFORMA MICROSOFT</t>
  </si>
  <si>
    <t>HORAS DE SOPORTE EN BASE DE DATOS SQL</t>
  </si>
  <si>
    <t>EXTENSIÓN DE GARANTÍA PARA SWITCH DE FIBRA CISCO C3524-X</t>
  </si>
  <si>
    <t>SERVICIOS ODONTOLÓGICOS</t>
  </si>
  <si>
    <t>MANTENIMIENTO PREVENTIVO Y CORRECTIVO DEL MODULO DENTAL</t>
  </si>
  <si>
    <t>CONTRALORÍA ELECTORAL</t>
  </si>
  <si>
    <t>MANTENIMIENTO Y REPARACIÓN DE BANDAS TRANSPORTADORAS</t>
  </si>
  <si>
    <t>PENETRANTE WD-40</t>
  </si>
  <si>
    <t>CANFÍN</t>
  </si>
  <si>
    <t>PROG DE MAT Y SUM (PROVEEDURÍA)</t>
  </si>
  <si>
    <t>CILINDRO DE GAS PARA LAMPARA Y PLANTILLAS PORTÁTILES</t>
  </si>
  <si>
    <t>ACIDO FOSFÓRICO P/GRABAR ESMALTE EN SOLUCIÓN VISCOSA DE 35 % DE 4 ML</t>
  </si>
  <si>
    <t>SUERO FISIOLÓGICO</t>
  </si>
  <si>
    <t>BLOQUEADOR SOLAR (FILTRO SFP #60)</t>
  </si>
  <si>
    <t>ALCOHOL EN GEL 250ML</t>
  </si>
  <si>
    <t>EUGENOL LIQUIDO (FRASCO DE 120 ML)</t>
  </si>
  <si>
    <t>LIDOCAÍNA 2%</t>
  </si>
  <si>
    <t>DICLOFENACO SÓDICO</t>
  </si>
  <si>
    <t>JALEA LUBRICANTE</t>
  </si>
  <si>
    <t>ANESTESIA BENZOCAÍNA AL 20%, ENVASE DE 2 ONZ</t>
  </si>
  <si>
    <t>EPINEFRINA</t>
  </si>
  <si>
    <t>BICARBONATO PARA PROFILAXIS SOBRE DE 15G SIMILAR A PROPHY MATE NSK</t>
  </si>
  <si>
    <t>ALCOHOL  PURO 95°</t>
  </si>
  <si>
    <t>ANESTESIA AL 2% DE CARBOCAÍNA EN CARPULES TIPO COOK WAIT, CERTIFICACIONES FDA</t>
  </si>
  <si>
    <t>ANESTESIA AL 3% DE CARBOCAÍNA EN CARPULES TIPO COOK WAIT, CERTIFICACIONES FDA</t>
  </si>
  <si>
    <t>ANESTESIA AL 4% DE CARBOCAÍNA EN CARPULES TIPO COOK WAIT, CERTIFICACIONES FDA</t>
  </si>
  <si>
    <t>IONÓMERO DE BASE FOTOCURABLE</t>
  </si>
  <si>
    <t>HIDRÓXIDO DE CALCIO CON BASE Y CATALIZADOR, SIMILAR A DICAL</t>
  </si>
  <si>
    <t>TÓNER NEGRO XEROX VERSALINK</t>
  </si>
  <si>
    <t>TÓNER PARA IMPRESORA LEXMARK CX825 NEGRO</t>
  </si>
  <si>
    <t>SECRETARÍA GENERAL DEL TSE</t>
  </si>
  <si>
    <t>HERBICIDA A BASE DE FENOXI</t>
  </si>
  <si>
    <t>CLORHEXIDINA 2% GEL, 60 ML</t>
  </si>
  <si>
    <t>PRODUCTOS ALIMENTICIOS</t>
  </si>
  <si>
    <t>GANCHO DE SEGURIDAD CON SACAVUELTAS</t>
  </si>
  <si>
    <t>ALAMBRE GALVANIZADO #14</t>
  </si>
  <si>
    <t>SPLITER HDMI 4x1</t>
  </si>
  <si>
    <t>CABLE HDMI (10 METROS)</t>
  </si>
  <si>
    <t>CABLE HDMI 1.80M</t>
  </si>
  <si>
    <t>LAMPARA DE EMERGENCIA</t>
  </si>
  <si>
    <t>CONECTOR TIPO N HEMBRA</t>
  </si>
  <si>
    <t>CONECTOR N UG-1185</t>
  </si>
  <si>
    <t>CONECTOR N UG-1186</t>
  </si>
  <si>
    <t>CONECTOR MACHO RJ 45 (CONECTOR RJ45 CAT 5E)</t>
  </si>
  <si>
    <t>MEMORIA RAM DDR4 16GB PARA COMPUTADORA ESTÁNDAR</t>
  </si>
  <si>
    <t>DISCO DURO SSD DE 2.5 DE 1TB</t>
  </si>
  <si>
    <t>CABLE XLR A XLR  3.05 MTS</t>
  </si>
  <si>
    <t>ADAPTADOR DE HDMI A VGA</t>
  </si>
  <si>
    <t>RENOVACIÓN DE DISPOSITIVO DE OTP (ONE-TIME-PASSWORD)</t>
  </si>
  <si>
    <t>CINTA (TAPE) (TIPO SUPER 23)</t>
  </si>
  <si>
    <t>DISPOSITIVO DE OTP (ONE-TIME-PASSWORD)</t>
  </si>
  <si>
    <t>CABLE UTP CATEGORÍA 6</t>
  </si>
  <si>
    <t>ARCHIVO DEL TSE</t>
  </si>
  <si>
    <t>TECLADO ERGONÓMICO EN ESPAÑOL</t>
  </si>
  <si>
    <t>HUB USB</t>
  </si>
  <si>
    <t>TECLADO INALÁMBRICO</t>
  </si>
  <si>
    <t>ESPEJO CÓNCAVO</t>
  </si>
  <si>
    <t>FIBRA PARA ORILLADORA</t>
  </si>
  <si>
    <t>PAPEL ADHESIVO IMPRIMIBLE</t>
  </si>
  <si>
    <t>CEPILLO DE ACERO</t>
  </si>
  <si>
    <t>BROCA DE 1/8 PULG PARA METAL</t>
  </si>
  <si>
    <t>ORILLERO (INCLUYE PALO DE ALUMINIO)</t>
  </si>
  <si>
    <t>LINGA PARA AMARRE Y SUJECIÓN DE CARGA</t>
  </si>
  <si>
    <t>CUCHILLA TIPO CÚTER METÁLICA</t>
  </si>
  <si>
    <t>PINZA DE DISECCIÓN THUMB</t>
  </si>
  <si>
    <t>TENAZA DE CORTE 11</t>
  </si>
  <si>
    <t>CARRETILLO DE BATEA</t>
  </si>
  <si>
    <t>ESPÁTULA DE 2</t>
  </si>
  <si>
    <t>LIMA ENDODONCIA (SISTEMA DE LIMAS ROTATORIO  PROTAPER O HY FLEX)</t>
  </si>
  <si>
    <t>REGLA METÁLICA DE ACERO INOXIDABLE ANTIDESLIZANTE</t>
  </si>
  <si>
    <t>PRENSA (SARGENTO) DE ACERO, TIPO C, DE 12.7 CM (5 PULG)</t>
  </si>
  <si>
    <t>ALICATE UNIVERSAL</t>
  </si>
  <si>
    <t>BROCHA DE 1 1/2 (3.81 CM)</t>
  </si>
  <si>
    <t>TIJERA PARA PODAR PEQUEÑA UNA MANO</t>
  </si>
  <si>
    <t>ESPÁTULA PARA PLOTTER SILHOUETTE CAMEO 4</t>
  </si>
  <si>
    <t>PALA</t>
  </si>
  <si>
    <t>GUILLOTINA CON CUCHILLA DE ACERO INOXIDABLE</t>
  </si>
  <si>
    <t>INFLADOR PARA MOTOCICLETA (PORTÁTIL)</t>
  </si>
  <si>
    <t>ESCALERA METÁLICA 3 PELDAÑOS</t>
  </si>
  <si>
    <t>CENTRO DE DOCUMENTACIÓN IFED</t>
  </si>
  <si>
    <t>OXÍMETRO PORTÁTIL</t>
  </si>
  <si>
    <t>FILTRO DE AGUA, CARBÓN ACTIVADO</t>
  </si>
  <si>
    <t>LIMPIA PARABRISAS (ESCOBILLAS N° 16, 21 y 22)</t>
  </si>
  <si>
    <t>CUCHILLA PARA PLOTTER, 45 GRADOS</t>
  </si>
  <si>
    <t>GANCHO (HOOK) PLOTTER SILHOUETTE CAMEO 4</t>
  </si>
  <si>
    <t>CUCHILLA AUTOAJUSTABLE  (AUTOBLADE)PARA PLOTTER SILHOUETTE CAMEO 4</t>
  </si>
  <si>
    <t>ESCOBILLAS LIMPIAPARABRISAS DE 40.64 CM ( 16 PULG)</t>
  </si>
  <si>
    <t>ESCOBILLAS LIMPIAPARABRISAS DE 45.72 CM ( 18 PULG)</t>
  </si>
  <si>
    <t>BATERÍA PARA CÁMARA SONY</t>
  </si>
  <si>
    <t>GOMA ROJA PARA ENCUADERNACIÓN 525</t>
  </si>
  <si>
    <t>CINTA AMARILLA PROTECCIÓN</t>
  </si>
  <si>
    <t>COMITÉ CENTRAL DE EMERGENCIA</t>
  </si>
  <si>
    <t>GOMA BLANCA PARA ENCUADERNACIÓN</t>
  </si>
  <si>
    <t>CINTA DE RELOJ MARCADOR COMPUMATIC MP-550</t>
  </si>
  <si>
    <t>CINTA TRANSPARENTE PARA EMPAQUE (ANCHA)</t>
  </si>
  <si>
    <t>CINTA DOBLE CONTACTO</t>
  </si>
  <si>
    <t>CINTA/TINTA PARA IMPRESORA DE CÓDIGO DE BARRAS</t>
  </si>
  <si>
    <t>CARTUCHO DE CINTA LTO-8 ULTRIUM</t>
  </si>
  <si>
    <t>DISPENSADOR DE TIQUETES</t>
  </si>
  <si>
    <t>SECCIÓN DE DOCUMENTOS DE IDENTIDAD</t>
  </si>
  <si>
    <t>HILO PARA USO DENTAL TIPO REGULAR</t>
  </si>
  <si>
    <t>SOLUCIÓN REVELADORA DE PLACA DENTOBACTERIANA EN FRASCOS DE 10 ML</t>
  </si>
  <si>
    <t>PASTA  ABRILLANTADORA PARA PULIDO DE RESINA DE 5 G SIMILAR A PRISMA GLOSS DE DENTSPLY</t>
  </si>
  <si>
    <t>SENSORES PARA SISTEMA DE RX DIGITALES  #2</t>
  </si>
  <si>
    <t>SOBRES PARA ESTERILIZAR CON AUTOSELLADO</t>
  </si>
  <si>
    <t>RESINA VITALESCENSE COLOR A ESCOGER EN EL MOMENTO DE NECESIDAD)</t>
  </si>
  <si>
    <t>GUANTES DESECHABLES PARA CIRUGÍA</t>
  </si>
  <si>
    <t>RESINA PARA LA RECONSTRUCCIÓN DE MUÑONES</t>
  </si>
  <si>
    <t>TERMÓMETRO LASER PARA TOMA DE TEMPERATURA CORPORAL</t>
  </si>
  <si>
    <t>CUÑAS DE MADERA (CAJAS DE 200 UD)</t>
  </si>
  <si>
    <t>MASCARILLA FACIAL DESECHABLE NO TOXICA (CAJA 50 UNIDADES)</t>
  </si>
  <si>
    <t>GASA EN APÓSITOS DE 2 X 2 SIN ALGODÓN, PAQUETES DE 200 UNIDADES</t>
  </si>
  <si>
    <t>EYECTORES DE SALIVA PLÁSTICOS DESCARTABLES</t>
  </si>
  <si>
    <t>RESINA P/RESTAURACIÓN DE DIENTES ANTERIORES Y POSTERIORES (SET), NANOPARTÍCULAS</t>
  </si>
  <si>
    <t>RESINA FLUIDA PURPLE (PERMAFLOW)</t>
  </si>
  <si>
    <t>MASCARILLA DESECHABLE FILTRO N-95</t>
  </si>
  <si>
    <t>CEMENTO METAPEX</t>
  </si>
  <si>
    <t>SENSORES PARA SISTEMA DE RX DIGITALES  #3</t>
  </si>
  <si>
    <t>MASCARILLA HIPOALERGÉNICA DE USO CLÍNICO Y QUIRÚRGICO, RECTANGULAR DESCARTABLE</t>
  </si>
  <si>
    <t>GUANTES DESECHABLES USO MEDICO</t>
  </si>
  <si>
    <t>CUBETAS PARA FLÚOR TAMAÑO MEDIANO</t>
  </si>
  <si>
    <t>FOCOS PUPILARES</t>
  </si>
  <si>
    <t>HILO RETRACTOR 4-0</t>
  </si>
  <si>
    <t>TIRAS PARA GLUCÓMETRO</t>
  </si>
  <si>
    <t>LANCETAS PARA GLUCÓMETRO</t>
  </si>
  <si>
    <t>BATAS DESECHABLES PARA CIRUGÍA 18 GRM (46GRM/M CUADRADO) GRUESAS</t>
  </si>
  <si>
    <t>GASA ESTÉRIL DE 10 X 10 CMS CON ENVOLTURA INDIVIDUAL</t>
  </si>
  <si>
    <t>JERINGA DESECHABLES 5 CC</t>
  </si>
  <si>
    <t>GUANTE DE HULE LATEX NO ESTÉRIL, TIPO LIBRE DE POLVO MEDIUM, MENOS DE 55 MICROGRAMOS DE PROTEÍNA , TEXTURIZADOS  (CAJAS 100 UNIDADES)</t>
  </si>
  <si>
    <t>BROCAS TRANSMETAL (PARA CORTE DE METAL)</t>
  </si>
  <si>
    <t>BROCA PARA OPERATORIA</t>
  </si>
  <si>
    <t>BROCAS PARA ACABADO Y PULIDO DE FORMA DE PUNTAS Y COPAS SIMILAR A ENHANCE</t>
  </si>
  <si>
    <t>ENDOICE EN SPRAY</t>
  </si>
  <si>
    <t>CEMENTO DE RESINA DUAL</t>
  </si>
  <si>
    <t>GUANTE DE HULE LATEX NO ESTÉRIL, TIPO LIBRE DE POLVO SMALL, MENOS DE 55 MICROGRAMOS DE PROTEÍNA, TEXTURIZADOS (CAJA 100 UNIDADES)</t>
  </si>
  <si>
    <t>PROTECTOR FACIAL TIPO VISERA SIMILAR A OP-D-OP DE VISOR SHIELD COMPANY BLANCO Y CELESTE  TALLA M</t>
  </si>
  <si>
    <t>TIRA NERVIOS (CAJA 12 UNIDADES)</t>
  </si>
  <si>
    <t>PAPEL ARTICULAR EN TIRAS Y EN HERRADURA</t>
  </si>
  <si>
    <t>PAPEL OPALINA TAMAÑO CARTA (RESMA)</t>
  </si>
  <si>
    <t>CARTULINA MANILA 125 LIBRAS</t>
  </si>
  <si>
    <t>VINILO ADHESIVO EN ROLLOS PARA PLOTTER SILHOUETTE CAMEO 4</t>
  </si>
  <si>
    <t>PAPEL VINÍLICO ADHESIVO COLOR PLATEADO</t>
  </si>
  <si>
    <t>PAPEL VINÍLICO ADHESIVO COLOR DORADO</t>
  </si>
  <si>
    <t>PAPEL FANTASÍA BRILLANTE COLOR VINO</t>
  </si>
  <si>
    <t>PAPEL FANTASÍA BRILLANTE COLOR ROJO</t>
  </si>
  <si>
    <t>PAPEL FANTASÍA BRILLANTE COLOR NEGRO</t>
  </si>
  <si>
    <t>PAPEL FANTASÍA BRILLANTE COLOR CAFÉ</t>
  </si>
  <si>
    <t>PAPEL FANTASÍA BRILLANTE COLOR AZUL</t>
  </si>
  <si>
    <t>PAPEL FANTASÍA BRILLANTE COLOR VERDE</t>
  </si>
  <si>
    <t>CARTULINA BRISTOL CELESTE</t>
  </si>
  <si>
    <t>FICHAS PARA DISPENSADOR (ROLLO)</t>
  </si>
  <si>
    <t>ROLLOS PARA ETIQUETADORA BRADDY</t>
  </si>
  <si>
    <t>PAPEL PERIÓDICO (PLIEGO)</t>
  </si>
  <si>
    <t>SACO DE UNIFORME PARA OFICIAL DE SEGURIDAD (MUJER)</t>
  </si>
  <si>
    <t>BANNER CON ESLOGAN Y LOGO TSE</t>
  </si>
  <si>
    <t>PABELLÓN NACIONAL</t>
  </si>
  <si>
    <t>CAMISA TIPO POLO DR-IFIT</t>
  </si>
  <si>
    <t>HILO DELGADO NYLON #40 DE 3 CORDELES BLANCO</t>
  </si>
  <si>
    <t>MANTEL DE TELA COLOR BLANCO</t>
  </si>
  <si>
    <t>CUBREMANTEL (SIN LOGO)</t>
  </si>
  <si>
    <t>FRANELA</t>
  </si>
  <si>
    <t>SALVEQUE  (BOLSO TIPO MOCHILA)</t>
  </si>
  <si>
    <t>GABACHA EMPLEADO TSE</t>
  </si>
  <si>
    <t>ALFOMBRA DE HULE ANTIDESLIZANTE PARA OFICINAS REGIONALES</t>
  </si>
  <si>
    <t>BOTAS DE HULE ALTAS</t>
  </si>
  <si>
    <t>FELPA VERDE PARA CEPILLO ELÉCTRICO</t>
  </si>
  <si>
    <t>GORRA CON CUELLO PROTECTOR</t>
  </si>
  <si>
    <t>BANDERA DE COSTA RICA EN TELA (PLAZA DE LA LIBERTAD ELECTORAL)</t>
  </si>
  <si>
    <t>CUERDA DE NYLON, MEDIDAS 20 MM DE DIÁMETRO de 50 MTS</t>
  </si>
  <si>
    <t>FELPA BLANCA PARA CEPILLO ELÉCTRICO</t>
  </si>
  <si>
    <t>CUERDA DE NYLON PARA MAQUINA ORILLADORA</t>
  </si>
  <si>
    <t>CHALECO DISTINTIVO</t>
  </si>
  <si>
    <t>CAMISETA TIPO POLO CON LOGO</t>
  </si>
  <si>
    <t>CUERO (PARA MARROQUINERÍA)</t>
  </si>
  <si>
    <t>BOLSAS SECAS</t>
  </si>
  <si>
    <t>BOLSA DE CAMBREL CON AGARRADERA E IMPRESIÓN DE LOGO A 1 TINTA</t>
  </si>
  <si>
    <t>MALETÍN PARA MENSAJERO</t>
  </si>
  <si>
    <t>CHALECO PARA DELEGADO</t>
  </si>
  <si>
    <t>ESCOBA DE NYLON (SQUEEGEE) DE 4 PULGADAS</t>
  </si>
  <si>
    <t>ESCOBA PEQUEÑA DE MANO</t>
  </si>
  <si>
    <t>DESINFECTANTE EN AEROSOL 538 GRAMOS SIMILAR A LYSOL, DIMETHIL BENZYL</t>
  </si>
  <si>
    <t>BASURERO PLÁSTICO DE 60 L CON TAPA Y PEDAL</t>
  </si>
  <si>
    <t>BASURERO CON RUEDAS</t>
  </si>
  <si>
    <t>GUANTES DE VINIL DESCARTABLE</t>
  </si>
  <si>
    <t>ESCOBA DE PALO LARGO PARA CIELOS</t>
  </si>
  <si>
    <t>LIQUIDO LIMPIADOR PARA MOPAS</t>
  </si>
  <si>
    <t>CERA LIQUIDA PARA MUEBLES DE MADERA</t>
  </si>
  <si>
    <t>GUANTES DE LATEX TALLAS VARIAS (ARCHIVO REGISTRO CIVIL)</t>
  </si>
  <si>
    <t>GUANTES DE HULE TIPO DOMESTICO</t>
  </si>
  <si>
    <t>PAÑO DE MICROFIBRA</t>
  </si>
  <si>
    <t>ESCOBA CORRIENTE</t>
  </si>
  <si>
    <t>CERA PARA LUSTRAR CARROS</t>
  </si>
  <si>
    <t>ABRILLANTADOR LIQUIDO CON DISPARADOR (NAIS)</t>
  </si>
  <si>
    <t>LIQUIDO PARA LIMPIAR VIDRIOS</t>
  </si>
  <si>
    <t>LIMPIADOR ENZIMÁTICO</t>
  </si>
  <si>
    <t>DESENGRASANTE PARA LLANTAS</t>
  </si>
  <si>
    <t>GUANTES DE CUERO DE CABRITO TIPO ERGONÓMICO</t>
  </si>
  <si>
    <t>ZAPATOS DE SEGURIDAD MUJER</t>
  </si>
  <si>
    <t>FOCO O LINTERNA DE MANO LED RECARGABLE</t>
  </si>
  <si>
    <t>ZAPATOS DE SEGURIDAD (UNISEX)</t>
  </si>
  <si>
    <t>JUEGO DE LENTES DE SEGURIDAD (PROTECTORES)</t>
  </si>
  <si>
    <t>CASCO PARA MOTOCICLETA</t>
  </si>
  <si>
    <t>CONO CIERRE DE VÍAS O SEGURIDAD</t>
  </si>
  <si>
    <t>GUANTES PROTECTORES PARA MOTOCICLISTA</t>
  </si>
  <si>
    <t>RODILLERA</t>
  </si>
  <si>
    <t>CODERA</t>
  </si>
  <si>
    <t>GUANTES ANTICORTE</t>
  </si>
  <si>
    <t>MUNICIÓN MARCA PEPPERBALL MODELO UV MARKING</t>
  </si>
  <si>
    <t>FUNDAS (HOLSTER) PARA PISTOLA 9X19MM</t>
  </si>
  <si>
    <t>MUNICIÓN MARCA PEPPERBALL MODELO LIVE X ( PAVA )</t>
  </si>
  <si>
    <t>CINTURÓN LUMBAR</t>
  </si>
  <si>
    <t>GUANTES DE CUERO PARA JARDINERÍA</t>
  </si>
  <si>
    <t>MASCARILLA FACIAL CON FILTRO</t>
  </si>
  <si>
    <t>CINTA REFLECTORA PARA MOTOCICLISTA</t>
  </si>
  <si>
    <t>PICHEL DE VIDRIO</t>
  </si>
  <si>
    <t>VASOS DESECHABLES DE CARTÓN (PAQ 50 UNID)</t>
  </si>
  <si>
    <t>CARGADOR PARA BATERÍAS RECARGABLES TIPO AA</t>
  </si>
  <si>
    <t>ANDADERA PARA ADULTO MAYOR</t>
  </si>
  <si>
    <t>BOTELLA DE POLIPROPILENO CON DISPENSADOR SPRAY</t>
  </si>
  <si>
    <t>BOLSA PLÁSTICA P/SÁNDWICH 16*20 CM SIMILAR A POLIPAK</t>
  </si>
  <si>
    <t>BOLSA PLÁSTICA GRUESA TRANSPARENTE</t>
  </si>
  <si>
    <t>VASELINA  (JALEA DE PETRÓLEO) FRASCO 212 G</t>
  </si>
  <si>
    <t>CEMENTO DE CONTACTO (PEGAMENTO)</t>
  </si>
  <si>
    <t>TARJETA PLÁSTICA P/IDENTIFICACIÓN (VIRGEN)</t>
  </si>
  <si>
    <t>AMARRA PLÁSTICA  (MARCHAMO DE SEGURIDAD)</t>
  </si>
  <si>
    <t>SACO DE TULA</t>
  </si>
  <si>
    <t>DEPARTAMENTO ELECTORAL</t>
  </si>
  <si>
    <t>GLOBOS DE LATEX VARIOS COLORES CON IMPRESIÓN A 1 TINTA</t>
  </si>
  <si>
    <t>BASE PLÁSTICA PARA GLOBO (TIPO PALITO)</t>
  </si>
  <si>
    <t>PLÁSTICO PARA PALETIZAR</t>
  </si>
  <si>
    <t>CAJA PLÁSTICA 50X32X27</t>
  </si>
  <si>
    <t>HIDROLAVADORA A PRESIÓN INDUSTRIAL A GASOLINA</t>
  </si>
  <si>
    <t>CEPILLO ELÉCTRICO INDUSTRIAL</t>
  </si>
  <si>
    <t>HIDROLAVADORA</t>
  </si>
  <si>
    <t>WINCHE</t>
  </si>
  <si>
    <t>CARRETILLA CONVERTIBLE 3 EN 1</t>
  </si>
  <si>
    <t>CARRETILLA (PERRA) PLEGABLE 2 POSICIONES</t>
  </si>
  <si>
    <t>MOTOCICLETA</t>
  </si>
  <si>
    <t>VEHÍCULO DE CARGA PEQUEÑO TIPO PANEL CERRADO</t>
  </si>
  <si>
    <t>CÁMARA DE VIDEO I.P. FIJA</t>
  </si>
  <si>
    <t>PANTALLA LED 50"</t>
  </si>
  <si>
    <t>CÁMARA DE SEGURIDAD (FIJA)</t>
  </si>
  <si>
    <t>INTERCOMUNICADOR PARA VENTANILLA</t>
  </si>
  <si>
    <t>TELÉFONO CELULAR</t>
  </si>
  <si>
    <t>CÁMARA DE VIDEO HD</t>
  </si>
  <si>
    <t>RADIO DE COMUNICACIÓN (WALKIE TALKIE)</t>
  </si>
  <si>
    <t>TRÍPODE PARA CELULAR</t>
  </si>
  <si>
    <t>AIRE ACONDICIONADO DE 60.000 BTU</t>
  </si>
  <si>
    <t>BUTACA DE METAL DE 4 ASIENTOS</t>
  </si>
  <si>
    <t>SILLA ERGONÓMICA CON BRAZOS Y CABECERA</t>
  </si>
  <si>
    <t>DEPARTAMENTO CIVIL</t>
  </si>
  <si>
    <t>REPOSAPIÉS PARA OFICINA</t>
  </si>
  <si>
    <t>MESA PLEGABLE (183X75)</t>
  </si>
  <si>
    <t>ARCHIVO PARA DOCUMENTOS</t>
  </si>
  <si>
    <t>SILLA ERGONÓMICA DE GAS</t>
  </si>
  <si>
    <t>ARCHIVADOR MÓVIL (ARCHIVO)</t>
  </si>
  <si>
    <t>ESTANTERÍA METÁLICA</t>
  </si>
  <si>
    <t>VENTILADOR TIPO TORRE</t>
  </si>
  <si>
    <t>RELOJ MARCADOR - DISPOSITIVO BIOMÉTRICO</t>
  </si>
  <si>
    <t>SILLÓN EJECUTIVO PARA JEFATURA</t>
  </si>
  <si>
    <t>SILLA DE ESPERA DE METAL CON BRAZOS</t>
  </si>
  <si>
    <t>SILLA ERGONÓMICA DE GAS CON DESCANSABRAZO AJUSTABLE</t>
  </si>
  <si>
    <t>GRABADORA PERIODÍSTICA DIGITAL</t>
  </si>
  <si>
    <t>SILLA DE ESPERA SIN BRAZOS</t>
  </si>
  <si>
    <t>SILLA ERGONÓMICA CON SOPORTE LUMBAR</t>
  </si>
  <si>
    <t>SILLA TIPO CAJERO</t>
  </si>
  <si>
    <t>MOBILIARIO MODULAR PARA SEDE REGIONALES</t>
  </si>
  <si>
    <t>DEPARTAMENTO DE TECNOLOGÍAS DE INFORMACIÓN Y COMUNICACIONES</t>
  </si>
  <si>
    <t>BUTACA DE METAL DE 5 ASIENTOS</t>
  </si>
  <si>
    <t>ASPIRADORA</t>
  </si>
  <si>
    <t>SILLA EJECUTIVA CON SISTEMA DE GAS</t>
  </si>
  <si>
    <t>MOBILIARIO MODULAR EN SEDE CENTRAL</t>
  </si>
  <si>
    <t>MONITOR ULTRA ANCHO (29 PULGADAS)</t>
  </si>
  <si>
    <t>EQUIPO ESPECIALIZADO PARA PRUEBAS DE BIOMETRÍA (TABLET)</t>
  </si>
  <si>
    <t>PAD DE FIRMAS</t>
  </si>
  <si>
    <t>LECTOR DE HUELLAS DECADACTILAR</t>
  </si>
  <si>
    <t>FIREWALL DE SEGMENTACIÓN INTERNA</t>
  </si>
  <si>
    <t>ESCÁNER A COLOR DÚPLEX DE ALIMENTACIÓN VERTICAL</t>
  </si>
  <si>
    <t>TABLET CON ESTUCHE PROTECTOR CONTRA GOLPES</t>
  </si>
  <si>
    <t>SERVIDOR DE COMPUTO ROBUSTO CON LICENCIAMIENTO DE VMWARE ENTERPRISE</t>
  </si>
  <si>
    <t>SERVIDOR DE COMPUTO ROBUSTO</t>
  </si>
  <si>
    <t>IMPRESORA DE ETIQUETAS</t>
  </si>
  <si>
    <t>TABLETA DE 12.9 PULGADAS CON TECNOLOGÍA NANO SIM</t>
  </si>
  <si>
    <t>SILLA DE RUEDAS</t>
  </si>
  <si>
    <t>CAMILLA PARA RESCATE TIPO CANASTA</t>
  </si>
  <si>
    <t>PIZARRA DE CORCHO (80X120)</t>
  </si>
  <si>
    <t>LOCKER CON ALDABA DE 12 COMPARTIMENTOS</t>
  </si>
  <si>
    <t>PISTOLA CALIBRE 9X19 MM</t>
  </si>
  <si>
    <t>SILLA PARA COMEDOR TIPO SODA</t>
  </si>
  <si>
    <t>HORNO DE MICROONDAS</t>
  </si>
  <si>
    <t>DESHUMIFICADOR MEDIANO</t>
  </si>
  <si>
    <t>INSPECCIÓN ELECTORAL</t>
  </si>
  <si>
    <t>HORNO DE MICROONDAS INDUSTRIAL</t>
  </si>
  <si>
    <t>COFFE MAKER</t>
  </si>
  <si>
    <t>CAMBIADOR DE PAÑALES PARA SERVICIOS SANITARIOS</t>
  </si>
  <si>
    <t>DESHUMIDIFICADOR PEQUEÑO</t>
  </si>
  <si>
    <t>LICENCIA DE SOFTWARE SIG (ARCGIS VIEW) (MANTENIMIENTO ANUAL)</t>
  </si>
  <si>
    <t>LICENCIA ARCGIS SERVER ENTERPRISE STANDARD (MANTENIMIENTO ANUAL)</t>
  </si>
  <si>
    <t>SERVICIO PARA EL DESARROLLO DE SISTEMAS (OUTTASKING) INGENIERÍA DE SOFTWARE</t>
  </si>
  <si>
    <t>LICENCIA TELESTREAM -PLAN WIRECAST STUDIO</t>
  </si>
  <si>
    <t>LICENCIA DE SOFTWARE PARA BUSCADOR (ZOOM SEARCH ENGNE) (ACTUALIZACIÓN)</t>
  </si>
  <si>
    <t>LICENCIA MODULO NETWORK ANALYST (PLATAFORMA ARCGIS) (MANTENIMIENTO ANUAL)</t>
  </si>
  <si>
    <t>LICENCIA PARA ADMINISTRACIÓN Y BLOQUEO DE SESIONES SIMULTANEAS</t>
  </si>
  <si>
    <t>LICENCIA ADOBE ACROBAT PRO</t>
  </si>
  <si>
    <t>LICENCIAMIENTO DEL SISTEMA OPERATIVO ORACLE LINUX</t>
  </si>
  <si>
    <t>LICENCIA VIDEO SCRIPT</t>
  </si>
  <si>
    <t>LICENCIA DE SOFTWARE SIG (ARCGIS EDITOR) (MANTENIMIENTO ANUAL)</t>
  </si>
  <si>
    <t>HORAS DE SOPORTE PARA LICENCIAMIENTO DE RESPALDOS VEEAM BACKUP</t>
  </si>
  <si>
    <t>HOSPEDAJE Y ALIMENTACIÓN DE OBSERVADORES INTERNACIONALES Y ACTIVIDADES PROTOCOLARIAS</t>
  </si>
  <si>
    <t>HOSPEDAJE Y ALIMENTACIÓN - EXPERTOS INTERNACIONALES EXTRANJEROS</t>
  </si>
  <si>
    <t>CERRADURA ELECTRÓNICA</t>
  </si>
  <si>
    <t xml:space="preserve">ALQUILER DE SARAPIQUÍ </t>
  </si>
  <si>
    <t>RENOVACIÓN DE LICENCIA ANTIVIRUS</t>
  </si>
  <si>
    <t>LICENCIA DE ESCUCHA SOCIAL</t>
  </si>
  <si>
    <t>CERTIFICADO DIGITAL PARA SITIO WEB</t>
  </si>
  <si>
    <t>FIREWALL PARA APLICACIONES WEB (WEB APLICACIÓN FIREWALL - WAF)</t>
  </si>
  <si>
    <t>ENLACES PARA EL CENTRO DE IMPRESIÓN EN LA OFICINA REGIONAL DE HEREDIA</t>
  </si>
  <si>
    <t>ENLACE FIBRA ÓPTICA CON LOS YOSES</t>
  </si>
  <si>
    <t>ENLACE INALÁMBRICO DE LOS YOSES 20 MBPS</t>
  </si>
  <si>
    <t>PENDIENTE</t>
  </si>
  <si>
    <t>EN TRAMITE</t>
  </si>
  <si>
    <t>RECOMENDACIÓN DE ADJUDICACIÓN</t>
  </si>
  <si>
    <t>2020LN-000009-0009100001</t>
  </si>
  <si>
    <t>CONVENIO MARCO</t>
  </si>
  <si>
    <t>2024LY-000012-0012300001</t>
  </si>
  <si>
    <t>APERTURA DE OFERTAS</t>
  </si>
  <si>
    <t>2024LD-000148-0012300001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</si>
  <si>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</si>
  <si>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</si>
  <si>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</si>
  <si>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</si>
  <si>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</si>
  <si>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</si>
  <si>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</si>
  <si>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</si>
  <si>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</si>
  <si>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</si>
  <si>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</si>
  <si>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</si>
  <si>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</si>
  <si>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</si>
  <si>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</si>
  <si>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</si>
  <si>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</si>
  <si>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</si>
  <si>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</si>
  <si>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</si>
  <si>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</si>
  <si>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</si>
  <si>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</si>
  <si>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</si>
  <si>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</si>
  <si>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</si>
  <si>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</si>
  <si>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</si>
  <si>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</si>
  <si>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</si>
  <si>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</si>
  <si>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</si>
  <si>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</si>
  <si>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</si>
  <si>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</si>
  <si>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</si>
  <si>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</si>
  <si>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</si>
  <si>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</si>
  <si>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</si>
  <si>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</si>
  <si>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</si>
  <si>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</si>
  <si>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</si>
  <si>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</si>
  <si>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</si>
  <si>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</si>
  <si>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</si>
  <si>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</si>
  <si>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</si>
  <si>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</si>
  <si>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</si>
  <si>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</si>
  <si>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</si>
  <si>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</si>
  <si>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</si>
  <si>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</si>
  <si>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</si>
  <si>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</si>
  <si>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</si>
  <si>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</si>
  <si>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</si>
  <si>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</si>
  <si>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</si>
  <si>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</si>
  <si>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</si>
  <si>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</si>
  <si>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</si>
  <si>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</si>
  <si>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</si>
  <si>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</si>
  <si>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</si>
  <si>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</si>
  <si>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</si>
  <si>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</si>
  <si>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</si>
  <si>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</si>
  <si>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</si>
  <si>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</si>
  <si>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</si>
  <si>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</si>
  <si>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</si>
  <si>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</si>
  <si>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</si>
  <si>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</si>
  <si>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</si>
  <si>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</si>
  <si>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</si>
  <si>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</si>
  <si>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</si>
  <si>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</si>
  <si>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</si>
  <si>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</si>
  <si>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</si>
  <si>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</si>
  <si>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</si>
  <si>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</si>
  <si>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</si>
  <si>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</si>
  <si>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</si>
  <si>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</si>
  <si>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</si>
  <si>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</si>
  <si>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</si>
  <si>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</si>
  <si>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</si>
  <si>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</si>
  <si>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</si>
  <si>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</si>
  <si>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</si>
  <si>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</si>
  <si>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</si>
  <si>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</si>
  <si>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</si>
  <si>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</si>
  <si>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</si>
  <si>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</si>
  <si>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</si>
  <si>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</si>
  <si>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</si>
  <si>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</si>
  <si>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</si>
  <si>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</si>
  <si>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</si>
  <si>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</si>
  <si>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</si>
  <si>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</si>
  <si>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</si>
  <si>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</si>
  <si>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</si>
  <si>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</si>
  <si>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</si>
  <si>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</si>
  <si>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</si>
  <si>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</si>
  <si>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</si>
  <si>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</si>
  <si>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</si>
  <si>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</si>
  <si>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</si>
  <si>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</si>
  <si>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</si>
  <si>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</si>
  <si>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</si>
  <si>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</si>
  <si>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</si>
  <si>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</si>
  <si>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</si>
  <si>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</si>
  <si>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</si>
  <si>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</si>
  <si>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</si>
  <si>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</si>
  <si>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</si>
  <si>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</si>
  <si>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</si>
  <si>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</si>
  <si>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</si>
  <si>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</si>
  <si>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</si>
  <si>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</si>
  <si>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</si>
  <si>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</si>
  <si>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</si>
  <si>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</si>
  <si>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</si>
  <si>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</si>
  <si>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</si>
  <si>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</si>
  <si>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</si>
  <si>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</si>
  <si>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</si>
  <si>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</si>
  <si>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</si>
  <si>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</si>
  <si>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</si>
  <si>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</si>
  <si>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</si>
  <si>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</si>
  <si>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</si>
  <si>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</si>
  <si>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</si>
  <si>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</si>
  <si>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</si>
  <si>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</si>
  <si>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</si>
  <si>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</si>
  <si>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</si>
  <si>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</si>
  <si>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</si>
  <si>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</si>
  <si>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</si>
  <si>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</si>
  <si>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</si>
  <si>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</si>
  <si>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</si>
  <si>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</si>
  <si>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</si>
  <si>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</si>
  <si>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</si>
  <si>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</si>
  <si>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</si>
  <si>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</si>
  <si>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</si>
  <si>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</si>
  <si>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</si>
  <si>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</si>
  <si>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</si>
  <si>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</si>
  <si>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</si>
  <si>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</si>
  <si>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</si>
  <si>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</si>
  <si>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</si>
  <si>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</si>
  <si>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</si>
  <si>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</si>
  <si>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</si>
  <si>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</si>
  <si>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</si>
  <si>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</si>
  <si>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</si>
  <si>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</si>
  <si>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</si>
  <si>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</si>
  <si>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</si>
  <si>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</si>
  <si>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</si>
  <si>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</si>
  <si>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</si>
  <si>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</si>
  <si>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</si>
  <si>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</si>
  <si>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</si>
  <si>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</si>
  <si>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</si>
  <si>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</si>
  <si>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</si>
  <si>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</si>
  <si>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</si>
  <si>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</si>
  <si>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</si>
  <si>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</si>
  <si>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</si>
  <si>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</si>
  <si>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</si>
  <si>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</si>
  <si>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</si>
  <si>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</si>
  <si>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</si>
  <si>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</si>
  <si>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</si>
  <si>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</si>
  <si>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</si>
  <si>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</si>
  <si>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</si>
  <si>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</si>
  <si>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</si>
  <si>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</si>
  <si>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</si>
  <si>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</si>
  <si>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</si>
  <si>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</si>
  <si>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</si>
  <si>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</si>
  <si>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</si>
  <si>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</si>
  <si>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</si>
  <si>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</si>
  <si>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</si>
  <si>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</si>
  <si>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</si>
  <si>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</si>
  <si>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</si>
  <si>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</si>
  <si>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</si>
  <si>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</si>
  <si>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</si>
  <si>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</si>
  <si>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</si>
  <si>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</si>
  <si>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</si>
  <si>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</si>
  <si>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</si>
  <si>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</si>
  <si>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</si>
  <si>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</si>
  <si>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</si>
  <si>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</si>
  <si>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</si>
  <si>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</si>
  <si>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</si>
  <si>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</si>
  <si>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</si>
  <si>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</si>
  <si>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</si>
  <si>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</si>
  <si>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</si>
  <si>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</si>
  <si>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</si>
  <si>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</si>
  <si>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</si>
  <si>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</si>
  <si>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</si>
  <si>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</si>
  <si>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</si>
  <si>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</si>
  <si>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</si>
  <si>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</si>
  <si>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</si>
  <si>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</si>
  <si>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</si>
  <si>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</si>
  <si>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</si>
  <si>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</si>
  <si>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</si>
  <si>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</si>
  <si>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</si>
  <si>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</si>
  <si>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</si>
  <si>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</si>
  <si>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</si>
  <si>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</si>
  <si>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</si>
  <si>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</si>
  <si>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</si>
  <si>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</si>
  <si>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</si>
  <si>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</si>
  <si>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</si>
  <si>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</si>
  <si>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</si>
  <si>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</si>
  <si>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</si>
  <si>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</si>
  <si>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</si>
  <si>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</si>
  <si>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</si>
  <si>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</si>
  <si>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</si>
  <si>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</si>
  <si>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</si>
  <si>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</si>
  <si>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</si>
  <si>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</si>
  <si>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</si>
  <si>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</si>
  <si>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</si>
  <si>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</si>
  <si>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</si>
  <si>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</si>
  <si>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</si>
  <si>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</si>
  <si>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</si>
  <si>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</si>
  <si>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</si>
  <si>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</si>
  <si>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</si>
  <si>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</si>
  <si>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</si>
  <si>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</si>
  <si>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</si>
  <si>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</si>
  <si>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</si>
  <si>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</si>
  <si>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</si>
  <si>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</si>
  <si>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</si>
  <si>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</si>
  <si>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</si>
  <si>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</si>
  <si>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</si>
  <si>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</si>
  <si>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</si>
  <si>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</si>
  <si>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</si>
  <si>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</si>
  <si>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</si>
  <si>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</si>
  <si>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</si>
  <si>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</si>
  <si>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</si>
  <si>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</si>
  <si>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</si>
  <si>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</si>
  <si>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</si>
  <si>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</si>
  <si>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</si>
  <si>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</si>
  <si>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</si>
  <si>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</si>
  <si>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</si>
  <si>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</si>
  <si>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</si>
  <si>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</si>
  <si>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</si>
  <si>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</si>
  <si>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</si>
  <si>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</si>
  <si>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</si>
  <si>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</si>
  <si>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</si>
  <si>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</si>
  <si>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</si>
  <si>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</si>
  <si>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</si>
  <si>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</si>
  <si>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</si>
  <si>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</si>
  <si>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</si>
  <si>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</si>
  <si>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</si>
  <si>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</si>
  <si>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</si>
  <si>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</si>
  <si>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</si>
  <si>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</si>
  <si>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</si>
  <si>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</si>
  <si>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</si>
  <si>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</si>
  <si>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</si>
  <si>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</si>
  <si>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</si>
  <si>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</si>
  <si>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</si>
  <si>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</si>
  <si>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</si>
  <si>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</si>
  <si>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</si>
  <si>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</si>
  <si>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</si>
  <si>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</si>
  <si>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</si>
  <si>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</si>
  <si>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</si>
  <si>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</si>
  <si>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</si>
  <si>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</si>
  <si>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</si>
  <si>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</si>
  <si>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</si>
  <si>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</si>
  <si>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</si>
  <si>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</si>
  <si>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</si>
  <si>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</si>
  <si>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</si>
  <si>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</si>
  <si>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</si>
  <si>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</si>
  <si>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</si>
  <si>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</si>
  <si>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</si>
  <si>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</si>
  <si>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</si>
  <si>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</si>
  <si>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</si>
  <si>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</si>
  <si>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</si>
  <si>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</si>
  <si>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</si>
  <si>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</si>
  <si>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</si>
  <si>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</si>
  <si>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</si>
  <si>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</si>
  <si>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</si>
  <si>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</si>
  <si>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</si>
  <si>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</si>
  <si>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</si>
  <si>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</si>
  <si>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</si>
  <si>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</si>
  <si>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</si>
  <si>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</si>
  <si>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</si>
  <si>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</si>
  <si>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</si>
  <si>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</si>
  <si>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</si>
  <si>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</si>
  <si>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</si>
  <si>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</si>
  <si>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</si>
  <si>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</si>
  <si>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</si>
  <si>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</si>
  <si>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</si>
  <si>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</si>
  <si>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</si>
  <si>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</si>
  <si>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</si>
  <si>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</si>
  <si>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</si>
  <si>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</si>
  <si>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</si>
  <si>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</si>
  <si>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</si>
  <si>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</si>
  <si>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</si>
  <si>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</si>
  <si>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</si>
  <si>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</si>
  <si>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</si>
  <si>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</si>
  <si>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</si>
  <si>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</si>
  <si>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</si>
  <si>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</si>
  <si>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</si>
  <si>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</si>
  <si>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</si>
  <si>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</si>
  <si>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</si>
  <si>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</si>
  <si>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</si>
  <si>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</si>
  <si>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</si>
  <si>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</si>
  <si>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</si>
  <si>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</si>
  <si>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</si>
  <si>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</si>
  <si>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</si>
  <si>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</si>
  <si>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</si>
  <si>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</si>
  <si>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</si>
  <si>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</si>
  <si>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</si>
  <si>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</si>
  <si>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</si>
  <si>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</si>
  <si>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</si>
  <si>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</si>
  <si>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</si>
  <si>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</si>
  <si>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</si>
  <si>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</si>
  <si>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</si>
  <si>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</si>
  <si>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</si>
  <si>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</si>
  <si>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</si>
  <si>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</si>
  <si>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</si>
  <si>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</si>
  <si>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</si>
  <si>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</si>
  <si>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</si>
  <si>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</si>
  <si>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</si>
  <si>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</si>
  <si>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</si>
  <si>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</si>
  <si>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</si>
  <si>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</si>
  <si>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</si>
  <si>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</si>
  <si>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</si>
  <si>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</si>
  <si>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</si>
  <si>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</si>
  <si>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</si>
  <si>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</si>
  <si>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</si>
  <si>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</si>
  <si>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</si>
  <si>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</si>
  <si>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</si>
  <si>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</si>
  <si>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</si>
  <si>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</si>
  <si>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</si>
  <si>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</si>
  <si>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</si>
  <si>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</si>
  <si>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</si>
  <si>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</si>
  <si>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</si>
  <si>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</si>
  <si>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</si>
  <si>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</si>
  <si>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</si>
  <si>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</si>
  <si>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</si>
  <si>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</si>
  <si>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</si>
  <si>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</si>
  <si>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</si>
  <si>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</si>
  <si>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</si>
  <si>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</si>
  <si>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</si>
  <si>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</si>
  <si>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</si>
  <si>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</si>
  <si>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</si>
  <si>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</si>
  <si>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</si>
  <si>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</si>
  <si>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</si>
  <si>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</si>
  <si>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</si>
  <si>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</si>
  <si>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</si>
  <si>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</si>
  <si>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</si>
  <si>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</si>
  <si>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</si>
  <si>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</si>
  <si>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</si>
  <si>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</si>
  <si>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</si>
  <si>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</si>
  <si>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</si>
  <si>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</si>
  <si>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</si>
  <si>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</si>
  <si>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</si>
  <si>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</si>
  <si>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</si>
  <si>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</si>
  <si>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</si>
  <si>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</si>
  <si>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</si>
  <si>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</si>
  <si>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</si>
  <si>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</si>
  <si>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</si>
  <si>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</si>
  <si>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</si>
  <si>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</si>
  <si>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</si>
  <si>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</si>
  <si>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</si>
  <si>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</si>
  <si>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</si>
  <si>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</si>
  <si>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</si>
  <si>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</si>
  <si>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</si>
  <si>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</si>
  <si>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</si>
  <si>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</si>
  <si>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</si>
  <si>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</si>
  <si>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</si>
  <si>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</si>
  <si>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</si>
  <si>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</si>
  <si>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</si>
  <si>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</si>
  <si>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</si>
  <si>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</si>
  <si>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</si>
  <si>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</si>
  <si>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</si>
  <si>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</si>
  <si>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</si>
  <si>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</si>
  <si>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</si>
  <si>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</si>
  <si>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</si>
  <si>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</si>
  <si>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</si>
  <si>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</si>
  <si>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</si>
  <si>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</si>
  <si>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</si>
  <si>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</si>
  <si>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</si>
  <si>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</si>
  <si>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</si>
  <si>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</si>
  <si>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</si>
  <si>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</si>
  <si>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</si>
  <si>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</si>
  <si>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</si>
  <si>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</si>
  <si>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</si>
  <si>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</si>
  <si>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</si>
  <si>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</si>
  <si>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</si>
  <si>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</si>
  <si>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</si>
  <si>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</si>
  <si>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</si>
  <si>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</si>
  <si>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</si>
  <si>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</si>
  <si>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</si>
  <si>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</si>
  <si>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</si>
  <si>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</si>
  <si>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</si>
  <si>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</si>
  <si>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</si>
  <si>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</si>
  <si>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</si>
  <si>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</si>
  <si>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</si>
  <si>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</si>
  <si>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</si>
  <si>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</si>
  <si>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</si>
  <si>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</si>
  <si>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</si>
  <si>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</si>
  <si>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</si>
  <si>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</si>
  <si>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</si>
  <si>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</si>
  <si>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</si>
  <si>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</si>
  <si>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</si>
  <si>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</si>
  <si>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</si>
  <si>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</si>
  <si>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</si>
  <si>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</si>
  <si>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</si>
  <si>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</si>
  <si>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</si>
  <si>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</si>
  <si>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</si>
  <si>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</si>
  <si>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</si>
  <si>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</si>
  <si>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</si>
  <si>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</si>
  <si>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</si>
  <si>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</si>
  <si>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</si>
  <si>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</si>
  <si>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</si>
  <si>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</si>
  <si>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</si>
  <si>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</si>
  <si>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</si>
  <si>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</si>
  <si>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</si>
  <si>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</si>
  <si>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</si>
  <si>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</si>
  <si>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</si>
  <si>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</si>
  <si>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</si>
  <si>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</si>
  <si>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</si>
  <si>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</si>
  <si>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</si>
  <si>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</si>
  <si>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</si>
  <si>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</si>
  <si>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</si>
  <si>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</si>
  <si>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</si>
  <si>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</si>
  <si>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</si>
  <si>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</si>
  <si>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</si>
  <si>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</si>
  <si>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</si>
  <si>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</si>
  <si>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</si>
  <si>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</si>
  <si>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</si>
  <si>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</si>
  <si>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</si>
  <si>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</si>
  <si>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</si>
  <si>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</si>
  <si>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</si>
  <si>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</si>
  <si>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</si>
  <si>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</si>
  <si>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</si>
  <si>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</si>
  <si>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</si>
  <si>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</si>
  <si>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</si>
  <si>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</si>
  <si>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</si>
  <si>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</si>
  <si>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</si>
  <si>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</si>
  <si>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</si>
  <si>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</si>
  <si>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794</t>
  </si>
  <si>
    <t>795</t>
  </si>
  <si>
    <t>796</t>
  </si>
  <si>
    <t>797</t>
  </si>
  <si>
    <t>798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</si>
  <si>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</si>
  <si>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</si>
  <si>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</si>
  <si>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</si>
  <si>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</si>
  <si>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</si>
  <si>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</si>
  <si>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</si>
  <si>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</si>
  <si>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</si>
  <si>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</si>
  <si>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</si>
  <si>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</si>
  <si>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</si>
  <si>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</si>
  <si>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</si>
  <si>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</si>
  <si>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</si>
  <si>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</si>
  <si>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</si>
  <si>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</si>
  <si>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</si>
  <si>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</si>
  <si>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</si>
  <si>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</si>
  <si>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</si>
  <si>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</si>
  <si>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</si>
  <si>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</si>
  <si>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</si>
  <si>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</si>
  <si>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</si>
  <si>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</si>
  <si>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</si>
  <si>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</si>
  <si>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</si>
  <si>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</si>
  <si>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</si>
  <si>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</si>
  <si>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</si>
  <si>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</si>
  <si>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</si>
  <si>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</si>
  <si>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</si>
  <si>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</si>
  <si>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</si>
  <si>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</si>
  <si>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</si>
  <si>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</si>
  <si>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</si>
  <si>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</si>
  <si>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</si>
  <si>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</si>
  <si>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</si>
  <si>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</si>
  <si>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</si>
  <si>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</si>
  <si>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</si>
  <si>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</si>
  <si>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</si>
  <si>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</si>
  <si>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</si>
  <si>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</si>
  <si>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</si>
  <si>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</si>
  <si>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</si>
  <si>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</si>
  <si>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</si>
  <si>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</si>
  <si>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</si>
  <si>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</si>
  <si>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</si>
  <si>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</si>
  <si>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</si>
  <si>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</si>
  <si>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</si>
  <si>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</si>
  <si>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</si>
  <si>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</si>
  <si>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</si>
  <si>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</si>
  <si>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</si>
  <si>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</si>
  <si>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</si>
  <si>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</si>
  <si>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</si>
  <si>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</si>
  <si>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</si>
  <si>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</si>
  <si>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</si>
  <si>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</si>
  <si>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</si>
  <si>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</si>
  <si>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</si>
  <si>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</si>
  <si>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</si>
  <si>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</si>
  <si>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</si>
  <si>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</si>
  <si>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</si>
  <si>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899</t>
  </si>
  <si>
    <t>900</t>
  </si>
  <si>
    <t>901</t>
  </si>
  <si>
    <t>902</t>
  </si>
  <si>
    <t>903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</si>
  <si>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</si>
  <si>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</si>
  <si>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</si>
  <si>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</si>
  <si>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</si>
  <si>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</si>
  <si>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</si>
  <si>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</si>
  <si>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</si>
  <si>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</si>
  <si>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</si>
  <si>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</si>
  <si>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</si>
  <si>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</si>
  <si>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</si>
  <si>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</si>
  <si>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</si>
  <si>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</si>
  <si>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</si>
  <si>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</si>
  <si>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</si>
  <si>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</si>
  <si>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</si>
  <si>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</si>
  <si>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</si>
  <si>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</si>
  <si>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</si>
  <si>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</si>
  <si>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</si>
  <si>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</si>
  <si>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</si>
  <si>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</si>
  <si>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</si>
  <si>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</si>
  <si>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</si>
  <si>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</si>
  <si>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</si>
  <si>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</si>
  <si>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</si>
  <si>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</si>
  <si>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</si>
  <si>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</si>
  <si>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</si>
  <si>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</si>
  <si>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</si>
  <si>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</si>
  <si>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</si>
  <si>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</si>
  <si>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</si>
  <si>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</si>
  <si>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</si>
  <si>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</si>
  <si>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</si>
  <si>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</si>
  <si>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</si>
  <si>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</si>
  <si>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</si>
  <si>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</si>
  <si>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</si>
  <si>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</si>
  <si>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</si>
  <si>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</si>
  <si>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</si>
  <si>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</si>
  <si>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</si>
  <si>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</si>
  <si>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</si>
  <si>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</si>
  <si>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</si>
  <si>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</si>
  <si>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</si>
  <si>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</si>
  <si>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</si>
  <si>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</si>
  <si>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</si>
  <si>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</si>
  <si>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</si>
  <si>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</si>
  <si>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</si>
  <si>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</si>
  <si>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</si>
  <si>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</si>
  <si>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</si>
  <si>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</si>
  <si>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</si>
  <si>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989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</si>
  <si>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</si>
  <si>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</si>
  <si>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</si>
  <si>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</si>
  <si>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</si>
  <si>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</si>
  <si>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</si>
  <si>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</si>
  <si>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</si>
  <si>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</si>
  <si>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</si>
  <si>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</si>
  <si>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</si>
  <si>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</si>
  <si>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</si>
  <si>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</si>
  <si>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</si>
  <si>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</si>
  <si>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</si>
  <si>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</si>
  <si>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</si>
  <si>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</si>
  <si>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</si>
  <si>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</si>
  <si>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</si>
  <si>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</si>
  <si>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</si>
  <si>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</si>
  <si>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</si>
  <si>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</si>
  <si>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</si>
  <si>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</si>
  <si>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</si>
  <si>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</si>
  <si>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</si>
  <si>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</si>
  <si>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</si>
  <si>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</si>
  <si>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</si>
  <si>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</si>
  <si>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</si>
  <si>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</si>
  <si>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</si>
  <si>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</si>
  <si>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</si>
  <si>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</si>
  <si>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</si>
  <si>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</si>
  <si>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</si>
  <si>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ALQUILER DE COTO BRUS</t>
  </si>
  <si>
    <t xml:space="preserve">ALQUILER DE GPS FLOTILLA VEHICULAR </t>
  </si>
  <si>
    <t>RECOLECCIÓN DE RESIDUOS BIOLÓGICOS (SERVICIOS MÉDICOS)</t>
  </si>
  <si>
    <t>BLOCKS DE NOTAS CON IDENTIDAD GRAFICA DEL IFED</t>
  </si>
  <si>
    <t>CALCOMANÍA PARA MOTO CON LOGO DEL TSE</t>
  </si>
  <si>
    <t>CALCOMANÍA TROQUELADA PARA CARRO</t>
  </si>
  <si>
    <t>CARÁTULAS (UNIDAD DE MAYORES DE 10 AÑOS)</t>
  </si>
  <si>
    <t>CARÁTULAS (UNIDAD DE PATERNIDAD RESPONSABLE)</t>
  </si>
  <si>
    <t>CARÁTULAS (UNIDAD RECEPCIÓN Y DEVOLUCIÓN DE DOCUMENTOS)</t>
  </si>
  <si>
    <t>CARÁTULAS PARA EXPEDIENTES LEY 1155 POR RESIDENCIA (OYN)</t>
  </si>
  <si>
    <t>CARÁTULAS PARA EXPEDIENTES LEY 1902 (OYN)</t>
  </si>
  <si>
    <t>CARÁTULAS PARA EXPEDIENTES MATRIMONIO (OYN)</t>
  </si>
  <si>
    <t>CARÁTULAS PARA EXPEDIENTES NATURALIZACIÓN PERSONAS INDÍGENAS TRANSFRONTERIZAS (OYN)</t>
  </si>
  <si>
    <t>CARÁTULAS PARA EXPEDIENTES TRASCENDENCIA (OYN)</t>
  </si>
  <si>
    <t>FASCÍCULO PROCESOS ELECTORALES IFED</t>
  </si>
  <si>
    <t>FORMULARIO DE HECHOS CIVILES</t>
  </si>
  <si>
    <t>IMPRESIÓN DE MATERIAL DIDÁCTICO DENOMINADO PIOJITO DEL IFED</t>
  </si>
  <si>
    <t>REIMPRESIÓN FASCÍCULO PROCESO ELECTORAL COSTARRICENSE</t>
  </si>
  <si>
    <t>CONTRATACIÓN AUDITORÍA EXTERNA DE ESTADOS FINANCIEROS</t>
  </si>
  <si>
    <t>ANÁLISIS FÍSICO QUÍMICO Y BACTERIOLÓGICO DE AGUAS EN EL TSE</t>
  </si>
  <si>
    <t xml:space="preserve">TIQUETE AÉREO </t>
  </si>
  <si>
    <t xml:space="preserve">VIÁTICO AL EXTERIOR </t>
  </si>
  <si>
    <t>CAPACITACIÓN COMITÉ CENTRAL DE EMERGENCIA</t>
  </si>
  <si>
    <t>CAPACITACIÓN EN LESCO</t>
  </si>
  <si>
    <t>CAPACITACIÓN PARA  AUDITORIA</t>
  </si>
  <si>
    <t>CAPACITACIÓN TEMAS LEY 7600 Y ACCESIBILIDAD</t>
  </si>
  <si>
    <t xml:space="preserve">MANTENIMIENTO PREVENTIVO Y CORRECTIVO DE LA RED HÚMEDA DEL SISTEMA DE SUPRESIÓN DE INCENDIOS (SEDE CENTRAL) </t>
  </si>
  <si>
    <t>SERVICIO DE MANTENIMIENTO PREVENTIVO Y CORRECTIVO A SISTEMAS ELECTROMECÁNICOS VARIOS EN LA INFRAESTRUCTURA DEL EDIFICIO (PRESIÓN CONSTANTE, CUBIERTAS Y TUBERÍAS MECÁNICAS)</t>
  </si>
  <si>
    <t>SERVICIO DE PINTURA PARA SEDE CENTRAL DEL TSE (ÁREAS INTERNAS Y EXTERNAS)</t>
  </si>
  <si>
    <t>SERVICIO DE PINTURA PARA SEDES REGIONALES DEL TSE (ÁREAS INTERNAS Y EXTERNAS)</t>
  </si>
  <si>
    <t>MANTENIMIENTO DESTRUCTORA DE PAPEL SECURIO B35</t>
  </si>
  <si>
    <t>SERVICIO DE MANTENIMIENTO PREVENTIVO DE ELEVADOR DE 2 POSTES, 4 TONELADAS</t>
  </si>
  <si>
    <t>LAVADO Y ENCERADO DE VEHÍCULOS (CONTINUIDAD)</t>
  </si>
  <si>
    <t>MANTENIMIENTO APILADOR RD 5700</t>
  </si>
  <si>
    <t>MANTENIMIENTO CORRECTIVO Y PREVENTIVO PARA FLOTILLA DE MOTOCICLETAS</t>
  </si>
  <si>
    <t>POLARIZADO PARA FLOTILLA VEHICULAR</t>
  </si>
  <si>
    <t xml:space="preserve">MANTENIMIENTO DE SISTEMA DE EXTRACCIÓN EN SODA INSTITUCIONAL </t>
  </si>
  <si>
    <t>SERVICIO DE MANTENIMIENTO Y PRUEBAS HIDROSTÁTICAS DE EXTINTORES</t>
  </si>
  <si>
    <t>ARTÍCULOS VARIOS</t>
  </si>
  <si>
    <t>CARBOXIMETILCELULOSA</t>
  </si>
  <si>
    <t>DOPAMINA</t>
  </si>
  <si>
    <t>FRASCO DEXTROSA (AL 50%)</t>
  </si>
  <si>
    <t>LIDOCAÍNA EN SPRAY</t>
  </si>
  <si>
    <t>TETRACAÍNA CLORHIDRATO 0.5% GOTAS OFTÁLMICAS</t>
  </si>
  <si>
    <t>ACIDO MURIÁTICO</t>
  </si>
  <si>
    <t>REPELENTE CONTRA MOSQUITOS</t>
  </si>
  <si>
    <t xml:space="preserve">PRODUCTOS ALIMENTICIOS </t>
  </si>
  <si>
    <t>BANDEJA METÁLICA PARA ARCHIVO MÓVIL</t>
  </si>
  <si>
    <t>CADENA GALVANIZADA</t>
  </si>
  <si>
    <t>REDUCTOR MINI UH MACHO A PL HEMBRA (29-4140)</t>
  </si>
  <si>
    <t>CONECTOR MINI UHF</t>
  </si>
  <si>
    <t>DISCO DURO DE 1 TB (INTERNO)</t>
  </si>
  <si>
    <t>ESPEJO GRANDE PARA BAÑO</t>
  </si>
  <si>
    <t>ESPEJO MEDIANO</t>
  </si>
  <si>
    <t>CINTA MÉTRICA DE 3/4 X 5 METROS</t>
  </si>
  <si>
    <t>CINTA MÉTRICA DE 5M</t>
  </si>
  <si>
    <t>CINTA MÉTRICA DE 8M</t>
  </si>
  <si>
    <t>CÚTER 18 MM</t>
  </si>
  <si>
    <t>ESCALERA DE ABRIR, SIETE PELDAÑOS, ALUMINIO</t>
  </si>
  <si>
    <t>ESFIGMOMANÓMETRO AUTOMÁTICO BRAZO</t>
  </si>
  <si>
    <t>GUILLOTINA MANUAL PLANA A 100</t>
  </si>
  <si>
    <t>JUEGO DE 8 DESATORNILLADORES 6 RANURADOS / PHILLIPS</t>
  </si>
  <si>
    <t>JUEGO PARA CITOLOGÍA VAGINAL CYTOPAP CAJA X25</t>
  </si>
  <si>
    <t>TENAZA DE CORTE DE 9 PULGADAS</t>
  </si>
  <si>
    <t>TERMOHIGRÓMETRO (MEDIDOR DE TEMPERATURA AMBIENTAL Y HUMEDAD RELATIVA)</t>
  </si>
  <si>
    <t>CAJA O MALETERO PARA MOTOCICLETA</t>
  </si>
  <si>
    <t>CUCHILLA CORTE PROFUNDO PARA PLOTTER SILHOUETTE CSMEO 4</t>
  </si>
  <si>
    <t>DISPOSITIVO PAGO PEAJE (QUICK PASS)</t>
  </si>
  <si>
    <t>JUEGO DE CADENAS PARA LLANTAS DE VEHÍCULO (PAR)</t>
  </si>
  <si>
    <t>REPUESTOS CÚTER GRANDE (CARTUCHO)</t>
  </si>
  <si>
    <t>SOPORTE PARA PANTALLA TV 55</t>
  </si>
  <si>
    <t>BASE PARA CORTAR AUTO CICATRIZANTE</t>
  </si>
  <si>
    <t>BOLÍGRAFO CON LOGO DEL IFED</t>
  </si>
  <si>
    <t>BOLÍGRAFO ERGONÓMICO (LAPICERO)</t>
  </si>
  <si>
    <t>CINTA IMPRESORA COLOR YMCK-K</t>
  </si>
  <si>
    <t>CINTA MASKING TAPE 2</t>
  </si>
  <si>
    <t>CINTA PARA ESTAMPAR A CALOR (5 PULGADAS), ESTILO METÁLICO COLOR DORADO</t>
  </si>
  <si>
    <t>CINTA PARA ESTAMPAR A CALOR, ESTILO METÁLICO COLOR PLATEADO</t>
  </si>
  <si>
    <t>NUMERADORES AUTOMÁTICOS DE METAL 6 DIGITO (FOLIADOR)</t>
  </si>
  <si>
    <t>ACEITE DE MANTENIMIENTO KAVO PARA PIEZA DE MANO DE ALTA Y BAJA</t>
  </si>
  <si>
    <t>APÓSITOS DE 3X3</t>
  </si>
  <si>
    <t>BOLSA HIGIÉNICA PARA SENSOR RADIOGRÁFICO TAMAÑO 2</t>
  </si>
  <si>
    <t>BOLSA HIGIÉNICA PARA SENSOR RADIOGRÁFICO TAMAÑO 3</t>
  </si>
  <si>
    <t>CATÉTER INTRAVENOSO</t>
  </si>
  <si>
    <t>CINTA REACTIVA ADVANTAGE CAJA X 50 PARA GLUCÓMETRO</t>
  </si>
  <si>
    <t>ESPONJA HEMOSTÁTICA EMPACADA AL VACÍO ÉTICO, SIMILAR A GEL FONT</t>
  </si>
  <si>
    <t>FLÚOR EN GEL CON FLUORURO DE SODIO, PH NEUTRO SIN COLORANTES (FRASCO DE 1 L)</t>
  </si>
  <si>
    <t xml:space="preserve">GUANTE DE HULE LATEX NO ESTÉRIL, TIPO LIBRE DE POLVO MEDIUM, MENOS DE 55 MICROGRAMOS DE PROTEÍNA , TEXTURIZADOS  </t>
  </si>
  <si>
    <t xml:space="preserve">GUANTE DE HULE LATEX NO ESTÉRIL, TIPO LIBRE DE POLVO SMALL, MENOS DE 55 MICROGRAMOS DE PROTEÍNA, TEXTURIZADOS </t>
  </si>
  <si>
    <t>HILO DE SEDA PARA SUTURAS</t>
  </si>
  <si>
    <t>MASCARILLA PARA NEBULIZADOR</t>
  </si>
  <si>
    <t>MUÑEQUERA ELÁSTICA VENTILADA</t>
  </si>
  <si>
    <t>PISTOLA PARA ENDODONCIA, SISTEMA DE OBTURACIÓN</t>
  </si>
  <si>
    <t>SISTEMA ADHESIVO DENTAL, DE QUINTA GENERACIÓN SIN ÁCIDO INCLUIDO SIMILAR A SINGLE BOND DE 3 M</t>
  </si>
  <si>
    <t>CALENDARIO TIPO AFICHE PARA ÁREA DE PLANIFICACIÓN</t>
  </si>
  <si>
    <t>CUADERNO DE RECURSOS HUMANOS</t>
  </si>
  <si>
    <t>IMPRESIÓN FOLLETOS SERIE PARA ENTENDER</t>
  </si>
  <si>
    <t>IMPRESIÓN PANELES MATERIAL DIDÁCTICO IFED</t>
  </si>
  <si>
    <t>SEPARADORES DE LIBROS</t>
  </si>
  <si>
    <t>ALFOMBRA ANTIFATIGA</t>
  </si>
  <si>
    <t>BANDERA DE COSTA RICA DE TELA CON ESCUDO (PABELLÓN NACIONAL)</t>
  </si>
  <si>
    <t>BOLSO PARA UNIDAD DE GENERO</t>
  </si>
  <si>
    <t>CAMISETA TIPO T-SHIRT DRY FIT</t>
  </si>
  <si>
    <t>FRANELA COLOR BLANCO</t>
  </si>
  <si>
    <t>GABACHA MANGA LARGA (DOCOMA)</t>
  </si>
  <si>
    <t>GORRA ELECTORAL</t>
  </si>
  <si>
    <t>JACKET IMPERMEABLE DE NYLON</t>
  </si>
  <si>
    <t>MANGA PROTECTORA PARA RAYOS UV CON LOGO DEL TSE</t>
  </si>
  <si>
    <t xml:space="preserve">PARAGUAS </t>
  </si>
  <si>
    <t>SABANA DESCARTABLE PARA CAMILLA</t>
  </si>
  <si>
    <t>TOLDO RETRÁCTIL 4X4</t>
  </si>
  <si>
    <t>UNIFORME CONSULTORIO MÉDICO</t>
  </si>
  <si>
    <t>UNIFORME PARA BODEGA DE EMPAQUE (3 CAMISAS Y 3 PANTALONES)</t>
  </si>
  <si>
    <t>UNIFORME PARA INGENIERÍA Y ARQUITECTURA (5 CAMISAS Y 4 PANTALONES)</t>
  </si>
  <si>
    <t>DISPENSADOR DE PAPEL JUMBO ROLL</t>
  </si>
  <si>
    <t>LIMPIADOR EN POLVO P/AUTOCLAVE (CAJA 10 SOBRES)</t>
  </si>
  <si>
    <t>BALAS 9 MM (MUNICIÓN DE DEFENSA)</t>
  </si>
  <si>
    <t>CALZADO (PAR DE ZAPATOS) PARA BODEGUEROS</t>
  </si>
  <si>
    <t>CHALECO PARAMÉDICO</t>
  </si>
  <si>
    <t>CODERA DE RESCATE</t>
  </si>
  <si>
    <t>LINTERNA DE CABEZA</t>
  </si>
  <si>
    <t>MASCARILLA FACIAL DESECHABLE NO TOXICA (UNIDAD)</t>
  </si>
  <si>
    <t>TIROS (BALAS) CALIBRE 12MM</t>
  </si>
  <si>
    <t>TIROS (BALAS) CALIBRE 223/556</t>
  </si>
  <si>
    <t>JUEGO DE VASOS DE CRISTAL  (12 PERSONAS CON PICHEL)</t>
  </si>
  <si>
    <t>VASO DE VIDRIO</t>
  </si>
  <si>
    <t xml:space="preserve">VASOS DESECHABLES DE CARTÓN </t>
  </si>
  <si>
    <t>ASTA PARA BANDERA</t>
  </si>
  <si>
    <t>CAJA PLÁSTICA CON TAPA, RODINES, CAPACIDAD 45L</t>
  </si>
  <si>
    <t>CUBIERTA PLÁSTICA PROTECTORA DURAGARD CD800</t>
  </si>
  <si>
    <t>FUNDA PARA EL TRASLADO DE CEDULAS</t>
  </si>
  <si>
    <t>FUNDA PLÁSTICA PARA GAFETE</t>
  </si>
  <si>
    <t>PAD DE ALCOHOL</t>
  </si>
  <si>
    <t>PORTAGAFETE DE BRAZO</t>
  </si>
  <si>
    <t>PRENSA CON BROCHE PARA GAFETE O CARNE</t>
  </si>
  <si>
    <t>SEÑALES MAGNÉTICAS PARA ROTULACIÓN VEHÍCULOS INSTITUCIONALES</t>
  </si>
  <si>
    <t>SOPLADORA</t>
  </si>
  <si>
    <t>TALADRO INALÁMBRICO</t>
  </si>
  <si>
    <t>ANTENA TIPO RINGO PARA RADIO BASE</t>
  </si>
  <si>
    <t>PANTALLA FULL HD 4K 55"</t>
  </si>
  <si>
    <t>RADIO DE COMUNICACIÓN DIGITAL (WALKIE TALKIE)</t>
  </si>
  <si>
    <t>BIBLIOTECA DE MADERA GRANDE</t>
  </si>
  <si>
    <t>ESCRITORIO DE METAL DE 03 GAVETAS (TIPO SECRETARIA)</t>
  </si>
  <si>
    <t>ESTANTE DE MADERA</t>
  </si>
  <si>
    <t>LAMPARA CON LUPA 5 DIOPTRÍAS</t>
  </si>
  <si>
    <t>MESA DE COMEDOR CON 4 SILLAS</t>
  </si>
  <si>
    <t>MESA DE COMEDOR CON 6 SILLAS</t>
  </si>
  <si>
    <t>MESA PLEGABLE 122 X 61</t>
  </si>
  <si>
    <t>MESA PLEGABLE 210 X 70</t>
  </si>
  <si>
    <t>MUEBLE TIPO ARTURITO</t>
  </si>
  <si>
    <t>SILLA EJECUTIVA</t>
  </si>
  <si>
    <t>SILLA ERGONÓMICA SALUD OCUPACIONAL</t>
  </si>
  <si>
    <t>SILLA GIRATORIA CON GAS (TIPO SECRETARIA)</t>
  </si>
  <si>
    <t>SILLA PLEGABLE DE METAL</t>
  </si>
  <si>
    <t>SILLÓN DE UNA PLAZA CON DESCANSABRAZOS</t>
  </si>
  <si>
    <t>BOTIQUÍN PRIMEROS AUXILIOS PRIMERA INTERVENCIÓN</t>
  </si>
  <si>
    <t>GLUCÓMETRO</t>
  </si>
  <si>
    <t>LAMPARA DE FOTOCURADO</t>
  </si>
  <si>
    <t>SILLA DE METAL TIPO PUPITRE</t>
  </si>
  <si>
    <t>CAFETERA INDUSTRIAL (URNA PARA CAFÉ)</t>
  </si>
  <si>
    <t>CAJA FUERTE DE SEGURIDAD GRANDE</t>
  </si>
  <si>
    <t>CONTADORA ELECTRÓNICA DE TARJETAS</t>
  </si>
  <si>
    <t>DETECTOR GAS LP</t>
  </si>
  <si>
    <t>ELEVADOR DE CARGA MANUAL</t>
  </si>
  <si>
    <t>MOTOGUADAÑA</t>
  </si>
  <si>
    <t>PISTOLA DE BOLAS DE GAS PIMIENTA</t>
  </si>
  <si>
    <t>UTENSILIO ELÉCTRICO PARA BAÑO MARÍA</t>
  </si>
  <si>
    <t xml:space="preserve">ALQUILER DE HELICÓPTERO </t>
  </si>
  <si>
    <t xml:space="preserve">ALQUILER DE SISTEMA DE CENTRAL TELEFÓNICA PARA SEDES REGIONALES </t>
  </si>
  <si>
    <t>ALQUILER DE VEHÍCULOS PARA PROGRAMAS ELECTORALES</t>
  </si>
  <si>
    <t>ARRENDAMIENTO DE EQUIPO DE COMPUTO DE ESCRITORIO  (DESKTOP)</t>
  </si>
  <si>
    <t>SERVICIO DE ALQUILER DE COMPUTADORA PORTÁTIL MACBOOK PRO</t>
  </si>
  <si>
    <t>SERVICIO DE ALQUILER DE COMPUTADORA PORTÁTIL ROBUSTA</t>
  </si>
  <si>
    <t>SERVICIO DE ALQUILER DE EQUIPO PARA BALANCEO DE CARGA</t>
  </si>
  <si>
    <t>SERVICIO DE ALQUILER DE ESCÁNER DE ALTO VOLUMEN A COLOR (50.000 PAGINAS POR DIA)</t>
  </si>
  <si>
    <t>SERVICIO DE ALQUILER DE ESCÁNER SIN CAMA PLANA, CON ALIMENTADOR AUTOMÁTICO</t>
  </si>
  <si>
    <t>SERVICIO DE ALQUILER DE IMPRESORA HOJA DE TOMO</t>
  </si>
  <si>
    <t>SERVICIO DE ALQUILER DE IMPRESORA LASER A COLOR EN FORMATO DE IMPRESIÓN 12*18 PULGADAS</t>
  </si>
  <si>
    <t>SERVICIO DE ALQUILER DE IMPRESORA LASER PORTÁTIL</t>
  </si>
  <si>
    <t>SERVICIO DE ALQUILER DE IMPRESORA PLOTTER</t>
  </si>
  <si>
    <t>SERVICIO DE ALQUILER DE MICROCOMPUTADORA PORTÁTIL</t>
  </si>
  <si>
    <t>SERVICIO DE ALQUILER DE MICROCOMPUTADORA PORTÁTIL PARA ESPECIALISTAS DGET</t>
  </si>
  <si>
    <t>SERVICIO DE ALQUILER DE SWITCH DE 48 PUERTOS</t>
  </si>
  <si>
    <t>SERVICIO DE ALQUILER DE FIREWALL ENRUTADOR PARA OFICINA REGIONAL</t>
  </si>
  <si>
    <t>ALQUILER DE GPS (PROGRAMAS ELECTORALES)</t>
  </si>
  <si>
    <t>SERVICIO DE TELECOMUNICACIONES (ESPACIOS EN ANTENAS)</t>
  </si>
  <si>
    <t>CONVENIO CON CORREOS DE COSTA RICA</t>
  </si>
  <si>
    <t xml:space="preserve">ENVÍO DE DOCUMENTOS DE IDENTIDAD AL EXTRANJERO </t>
  </si>
  <si>
    <t>CONTRATO CON RACSA TELECOMUNICACIONES</t>
  </si>
  <si>
    <t>MIGRACIÓN DE SERVICIOS DE TELECOMUNICACIONES AMPARADOS A LA RESOLUCIÓN 2864-P-2004 INSTITUTO COSTARRICENSE DE ELECTRICIDAD</t>
  </si>
  <si>
    <t>SERVICIO DE SEÑAL DE TELEVISIÓN</t>
  </si>
  <si>
    <t>EMPRESA DE COMUNICACIÓN PARA CAMPAÑA</t>
  </si>
  <si>
    <t>PAUTA EN MEDIOS IMPRESOS NACIONALES Y REGIONALES (DIVULGACIÓN CRONOGRAMA ELECTORAL, ANUNCIOS INFORMATIVOS O MOTIVACIONALES)</t>
  </si>
  <si>
    <t>PAUTA PUBLICITARIA EN MEDIOS DIGITALES</t>
  </si>
  <si>
    <t>BITÁCORA PARA AUXILIARES Y ENCARGADOS CONTINGENTES</t>
  </si>
  <si>
    <t>BITÁCORA PARA EL CUERPO NACIONAL DE DELEGADOS</t>
  </si>
  <si>
    <t>BITÁCORA PARA ENCARGADOS DE CENTRO DE VOTACIÓN</t>
  </si>
  <si>
    <t>BITÁCORAS PARA AUXILIARES ELECTORALES</t>
  </si>
  <si>
    <t>BLOCK ACTA DE APERTURA DEL PAQUETE CON EL MATERIAL Y DOCUMENTACIÓN ELECTORAL</t>
  </si>
  <si>
    <t>BLOCK DE NOTAS PARA GUÍAS ELECTORALES</t>
  </si>
  <si>
    <t>BROCHURE PARA ENCARGADOS DE CENTRO DE VOTACIÓN</t>
  </si>
  <si>
    <t>CARTEL COMO VOTAR  EN CASTELLANO</t>
  </si>
  <si>
    <t>CARTEL PRODUCTOS DE APOYO</t>
  </si>
  <si>
    <t>CONTINGENCIA SERVICIO DE PAPELETAS</t>
  </si>
  <si>
    <t>CUADERNO DE TRABAJO ELECTORAL</t>
  </si>
  <si>
    <t>DESPLEGABLE JUNTA CANTONAL</t>
  </si>
  <si>
    <t>DIRECTRICES Y NORMAS SOBRE EL FUNCIONAMIENTO DE LAS JRV</t>
  </si>
  <si>
    <t>DIVISIÓN TERRITORIAL  ELECTORAL</t>
  </si>
  <si>
    <t>ETIQUETA ADHESIVA P/URNA ELECTORAL</t>
  </si>
  <si>
    <t>ETIQUETA ADHESIVA PRESIDENCIAS Y SECRETARIAS</t>
  </si>
  <si>
    <t>GAFETE TIPO STICKER AUTOADHESIVO</t>
  </si>
  <si>
    <t>GUÍA PARA FIRMAR</t>
  </si>
  <si>
    <t>INFORME PARCIAL CERTIFICACIÓN DE VOTOS RECIBIDOS ANTES DEL CIERRE DE LA JRV</t>
  </si>
  <si>
    <t>INSTRUCTIVO PARA AUXILIARES ELECTORALES</t>
  </si>
  <si>
    <t>INSTRUCTIVOS, FOLLETOS Y OTROS</t>
  </si>
  <si>
    <t>RECIBO PARA LA RECOLECCIÓN DE MATERIAL ELECTORAL</t>
  </si>
  <si>
    <t>RÓTULOS SACO JUNTA N.º, DISTRITO, CANTÓN Y PROVINCIA (PEME-72=</t>
  </si>
  <si>
    <t>SERVICIO DE IMPRESIÓN DE DOCUMENTOS DE IDENTIDAD</t>
  </si>
  <si>
    <t>SOBRE PARA DEPOSITAR CERTIFICACIÓN (PEME-27A)</t>
  </si>
  <si>
    <t xml:space="preserve">TRANSPORTE PARA ENVÍO Y RECEPCIÓN DE MATERIAL ELECTORAL </t>
  </si>
  <si>
    <t>RENOVACIÓN DE SUSCRIPCIÓN A APPLE STORE</t>
  </si>
  <si>
    <t>SERVICIO DE HOSPEDAJE PARA SERVIDORES WEB EN LA NUBE</t>
  </si>
  <si>
    <t>SUSCRIPCIÓN BIBLIOTECA VIRTUAL</t>
  </si>
  <si>
    <t>“Contratación de talento humano en Tecnologías de Información y Comunicación bajo la modalidad de horas por demanda, para la implementación del Programa PR01: Actualización Integral de los Sistemas Civiles, Padrón Nacional Electoral y División Territorial Electoral”,</t>
  </si>
  <si>
    <t>CONTRATO DE SEGURIDAD OFICINAS REGIONALES (32 REGIONALES)</t>
  </si>
  <si>
    <t>REPARACIÓN SACOS DE TULA</t>
  </si>
  <si>
    <t>SERVICIO DE LAVADO Y APLANCHADO DE CHALECOS</t>
  </si>
  <si>
    <t>POLARIZADO DE VIDRIOS</t>
  </si>
  <si>
    <t xml:space="preserve">SERVICIO DE SEGURIDAD PERIMETRAL INFORMÁTICA </t>
  </si>
  <si>
    <t>SERVICIO DE TRADUCCIÓN A LESCO</t>
  </si>
  <si>
    <t xml:space="preserve">SERVICIO DE TRADUCCIÓN A LESCO </t>
  </si>
  <si>
    <t>SERVICIO MONITOREO DE PAUTA (ARTICULO 11 LEY DE RADIO)</t>
  </si>
  <si>
    <t>TRADUCCIÓN Y DIFUSIÓN DE CUÑAS RADIALES EN IDIOMAS INDÍGENAS</t>
  </si>
  <si>
    <t>TRANSPORTE AL INTERIOR</t>
  </si>
  <si>
    <t xml:space="preserve">TRANSPORTE AL INTERIOR </t>
  </si>
  <si>
    <t xml:space="preserve">TRANSPORTE AL EXTERIOR VARIAS OFICINAS </t>
  </si>
  <si>
    <t>PÓLIZA DE SEGURO VIAJERO</t>
  </si>
  <si>
    <t>PÓLIZA SEGURO DELEGADOS (CND)</t>
  </si>
  <si>
    <t>CAPACITACIÓN ALTA GERENCIA</t>
  </si>
  <si>
    <t>CAPACITACIÓN PARA ESPECIALISTAS EN TI</t>
  </si>
  <si>
    <t>CAPACITACIÓN CURSO DISPARO NIVEL INTERMEDIO</t>
  </si>
  <si>
    <t>CAPACITACIÓN CURSO PARA PILOTAJE DE DRONES</t>
  </si>
  <si>
    <t>PINES PARA CUERPO NACIONAL DE DELEGADOS (CND)</t>
  </si>
  <si>
    <t>SERVICIO DE ALIMENTACIÓN (DPE) 1° RONDA</t>
  </si>
  <si>
    <t>ACONDICIONAMIENTO INTEGRAL PARA EL CENTRO DE IMPRESIÓN (OFICINA REGIONAL DE HEREDIA)</t>
  </si>
  <si>
    <t>MANTENIMIENTO CORRECTIVO DEL SISTEMA DE PUERTAS AUTOMÁTICAS (ACCESOS AUTOMÁTICOS)</t>
  </si>
  <si>
    <t>MANTENIMIENTO PREVENTIVO Y CORRECTIVO DE AGUAS PARA TORRE DE ENFRIAMIENTO</t>
  </si>
  <si>
    <t xml:space="preserve">MANTENIMIENTO PREVENTIVO Y CORRECTIVO DE LOS ELEVADORES A, B DEL EDIFICIO TORRE Y D DEL EDIFICIO PLATAFORMAS Y H EDIFICIO ELECTORAL,  MARCA SCHINDLER </t>
  </si>
  <si>
    <t xml:space="preserve">MODERNIZACIÓN DEL ELEVADOR DEL SECTOR SUROESTE DEL EDIFICIO ELECTORAL </t>
  </si>
  <si>
    <t>CONTRATO PARA EL SERVICIO DE MANTENIMIENTO PREVENTIVO DE DESTRUCTORAS DE DOCUMENTOS</t>
  </si>
  <si>
    <t>MANTENIMIENTO Y CALIBRACIÓN DE CONTADORAS DE TARJETAS</t>
  </si>
  <si>
    <t>HORAS DE SOPORTE EN CCTV</t>
  </si>
  <si>
    <t xml:space="preserve">MANTENIMIENTO Y MEJORAS DEL SISTEMA DE TELEFONÍA IP DEL TSE MARCA PBX VIRTUAL </t>
  </si>
  <si>
    <t>MANTENIMIENTO DEL SISTEMA DE AIRES DE PRECISIÓN SALA DE COMPUTO (SEDE CENTRAL), BODEGAS DE SEGURIDAD DE CONTRALORÍA Y CUARTO UPS TORRE Y PLATAFORMAS</t>
  </si>
  <si>
    <t xml:space="preserve">MANTENIMIENTO PREVENTIVO Y CORRECTIVO PARA ARCHIVOS MÓVILES </t>
  </si>
  <si>
    <t>EXTENSIÓN DE GARANTÍA DEL SISTEMA DE CONTROL DE FILAS</t>
  </si>
  <si>
    <t>EXTENSIÓN DE GARANTÍA PARA SWITCHES WS-C2960-XR</t>
  </si>
  <si>
    <t>EXTENSIÓN DE GARANTÍA SWITCH CISCO CATALYST 9500 FIBRA ÓPTICA</t>
  </si>
  <si>
    <t>HORAS DE SOPORTE EN REDES</t>
  </si>
  <si>
    <t>HORAS DE SOPORTE TÉCNICO Y/O ASESORÍA ESPECIALIZADA EN SEGURIDAD INFORMÁTICA (VARIAS PLATAFORMAS)</t>
  </si>
  <si>
    <t>HORAS SOPORTE EN PLATAFORMA DE SHAREPOINT</t>
  </si>
  <si>
    <t>MANTENIMIENTO CORRECTIVO DE PUERTAS AUTOMÁTICAS - SISTEMA MILLENIUM</t>
  </si>
  <si>
    <t>MANTENIMIENTO DE IMPRESORAS TIM</t>
  </si>
  <si>
    <t>MANTENIMIENTO PARA EQUIPOS DEL CENTRO DE PERSONALIZACIÓN DE DOCUMENTOS DE IDENTIDAD</t>
  </si>
  <si>
    <t>MANTENIMIENTO PREVENTIVO DEL SISTEMA DE CONTROL DE ACCESOS A ELEVADOR DE MAGISTRADOS</t>
  </si>
  <si>
    <t xml:space="preserve">MANTENIMIENTO PREVENTIVO Y CORRECTIVO PARA LA SOLUCIÓN DE IDENTIFICACIÓN BIOMÉTRICO (ABIS) - </t>
  </si>
  <si>
    <t>MANTENIMIENTO PREVENTIVO Y EXTENSIÓN DE GARANTÍA PARA 01 SERVIDOR DELL POWEREDGE R450</t>
  </si>
  <si>
    <t>MANTENIMIENTO PREVENTIVO Y EXTENSIÓN DE GARANTÍA PARA 03 SERVIDORES DELL POWEREDGE R750</t>
  </si>
  <si>
    <t>MANTENIMIENTO PREVENTIVO Y EXTENSIÓN DE GARANTÍA PARA 04 SERVIDORES DELL POWEREDGE R450</t>
  </si>
  <si>
    <t>MANTENIMIENTO PREVENTIVO Y EXTENSIÓN DE GARANTÍA PARA SOLUCIÓN DE RESPALDOS HPE</t>
  </si>
  <si>
    <t>MANTENIMIENTO PREVENTIVO Y EXTENSIÓN DE GARANTÍA PARA UNA UNIDAD DE ALMACENAMIENTO IBM FLASHSYSTEM 5035</t>
  </si>
  <si>
    <t>MANTENIMIENTO DE TRES UNIDADES DE POTENCIA ININTERRUMPIDA MARCA BLADE QUE RESPALDAN EL CENTRO DE DATOS Y EL EDIFICIO PLATAFORMAS</t>
  </si>
  <si>
    <t>SERVICIO DE MANTENIMIENTO PREVENTIVO Y CORRECTIVO DE EQUIPO DE COMPUTO POR DEMANDA</t>
  </si>
  <si>
    <t>SERVICIO DE MANTENIMIENTO Y GARANTÍA PARA UN DISPOSITIVO HSM 2</t>
  </si>
  <si>
    <t>SERVICIO TI POR DEMANDA DE RECURSO ESPECIALIZADO (TERCERIZACIÓN)</t>
  </si>
  <si>
    <t xml:space="preserve">SOPORTE TÉCNICO DEL SISTEMA TIM </t>
  </si>
  <si>
    <t>CONTRATO PARA EL SERVICIO DE CALIBRACIÓN DE HIGROTERMOMETROS</t>
  </si>
  <si>
    <t>ACEITE PENETRANTE</t>
  </si>
  <si>
    <t>PINTURA SPRAY</t>
  </si>
  <si>
    <t>PRESERVANTE XILOBOR</t>
  </si>
  <si>
    <t>TINTA NEGRA PARA SELLOS DE HULE</t>
  </si>
  <si>
    <t>INSECTICIDA EN AEROSOL</t>
  </si>
  <si>
    <t>ALIMENTOS Y BEBIDAS</t>
  </si>
  <si>
    <t>AZÚCAR EN SOBRES (PAQUETE 500 UNIDADES)</t>
  </si>
  <si>
    <t>BOTELLA CON AGUA DE 600 ML</t>
  </si>
  <si>
    <t>BURBUJA CON ALIMENTOS Y BEBIDA (IFED)</t>
  </si>
  <si>
    <t>CAFÉ 1 KILO</t>
  </si>
  <si>
    <t>CREMA PARA CAFÉ</t>
  </si>
  <si>
    <t>GALLETAS</t>
  </si>
  <si>
    <t>GALLETAS SALADAS</t>
  </si>
  <si>
    <t>REFRESCOS TETRA BRICK</t>
  </si>
  <si>
    <t>TE DE MANZANILLA</t>
  </si>
  <si>
    <t>TE NEGRO</t>
  </si>
  <si>
    <t>ANCLAJE EN ACERO PARA  SUPERFICIES DE CONCRETO</t>
  </si>
  <si>
    <t>BARRA DE SEGURIDAD PARA BAÑO</t>
  </si>
  <si>
    <t>CAJA EMT OCTOGONAL CON SU RESPECTIVA PLACA</t>
  </si>
  <si>
    <t>CANASTA METÁLICA PARA CABLE ESTRUCTURADO</t>
  </si>
  <si>
    <t>CLAVOS DE ACERO DE 2 (5.08 CM)</t>
  </si>
  <si>
    <t>ESPONJA DE ALAMBRE-ALÁMBRICAS</t>
  </si>
  <si>
    <t>TORNILLO GYPSUM 6X2 PUNTA CORRIENTE</t>
  </si>
  <si>
    <t>TORNILLO PARA MADERA DE 8X2</t>
  </si>
  <si>
    <t>TORNILLO TODA ROSCA 3/8</t>
  </si>
  <si>
    <t>VARILLA ROSCADA 3/8 X 1.8 M</t>
  </si>
  <si>
    <t>LAMINA DE PLYWOOD DE 18MM</t>
  </si>
  <si>
    <t>MADERA 1X3</t>
  </si>
  <si>
    <t>ADAPTADOR DE CORRIENTE REGULABLE</t>
  </si>
  <si>
    <t>ADAPTADOR PARA ENCHUFE</t>
  </si>
  <si>
    <t>BASE ENFRIADORA PARA LAPTOP</t>
  </si>
  <si>
    <t>BOTÓN HONGO PARA EMERGENCIA 40MM</t>
  </si>
  <si>
    <t>BOTONERA ARRIBA ABAJO START NP3</t>
  </si>
  <si>
    <t>BOTONERA COLGANTE 6 BOTONES</t>
  </si>
  <si>
    <t>CABLE COAXIAL DE 75 OHMS PARA VIDEO DIGITAL</t>
  </si>
  <si>
    <t>CABLE HDMI (15 METROS)</t>
  </si>
  <si>
    <t>CABLE PARA AUDIO DE 1/8 CONECTOR MACHO PLUG 3,5 MM A DOBLE RCA</t>
  </si>
  <si>
    <t>CABLE PARA MICRÓFONO XLR DE 8 METROS</t>
  </si>
  <si>
    <t>CABLE TGP (3X10 y 3X12)</t>
  </si>
  <si>
    <t>CAJA RECTANGULAR EMT</t>
  </si>
  <si>
    <t>CINTA TAPE (USO ELÉCTRICO)  DE 1 (2.54 CM)</t>
  </si>
  <si>
    <t>DISCO DURO EXTERNO DE ESTADO SOLIDO DE 4TB</t>
  </si>
  <si>
    <t>DISCO DURO SSD M.2 NVME DE 1TB</t>
  </si>
  <si>
    <t>ENCHUFE DE HULE POLARIZADO</t>
  </si>
  <si>
    <t>JACK CATEGORÍA 6</t>
  </si>
  <si>
    <t>MEMORIA RAM DDR4 16GB PARA PORTÁTIL</t>
  </si>
  <si>
    <t>MOUSE ERGONÓMICO INALÁMBRICO</t>
  </si>
  <si>
    <t>MOUSE ÓPTICO INALÁMBRICO</t>
  </si>
  <si>
    <t>SWITCH PARA TELEFONÍA IP</t>
  </si>
  <si>
    <t>TAPE SUPER 33 VINÍLICO</t>
  </si>
  <si>
    <t>TECLADO Y MOUSE INALÁMBRICO PARA PANTALLA</t>
  </si>
  <si>
    <t>MANGUERA</t>
  </si>
  <si>
    <t>GOMA BLANCA PARA MADERA 850</t>
  </si>
  <si>
    <t>ALICATE CORTADOR</t>
  </si>
  <si>
    <t>BROCA DE 5/32</t>
  </si>
  <si>
    <t>BROCHA DE 2 (5.08 CM)</t>
  </si>
  <si>
    <t>BRÚJULA</t>
  </si>
  <si>
    <t>CÚTER PEQUEÑA DE AJUSTE DE TORNILLO</t>
  </si>
  <si>
    <t>ESCALERA DE ALUMINIO DE ABRIR DE 2.00 M</t>
  </si>
  <si>
    <t>ESLINGAS DE NYLON PARA CARGA</t>
  </si>
  <si>
    <t>ESTABILIZADOR DE VIDEO PARA CELULAR</t>
  </si>
  <si>
    <t>INFLADOR DE GLOBOS ELÉCTRICO</t>
  </si>
  <si>
    <t>JUEGO DE BROCA PARA CONCRETO</t>
  </si>
  <si>
    <t>JUEGO DE BROCA PARA METAL CON CAJA METÁLICA</t>
  </si>
  <si>
    <t>JUEGO DE ESPÁTULAS VARIAS MEDIDAS</t>
  </si>
  <si>
    <t>RELOJ DE PARED</t>
  </si>
  <si>
    <t>SET PARA PINTAR</t>
  </si>
  <si>
    <t>BANDA DE TRANSFERENCIA</t>
  </si>
  <si>
    <t>BATERÍA PARA CÁMARA FOTOGRÁFICA PROFESIONAL</t>
  </si>
  <si>
    <t>ETIQUETA DE IDENTIFICACIÓN POR RADIOFRECUENCIA )TAG RFID=</t>
  </si>
  <si>
    <t>REPUESTOS IMPRESORA XEROX (DCRP)</t>
  </si>
  <si>
    <t>ALMOHADILLA PARA SELLOS DE HULE GRANDE</t>
  </si>
  <si>
    <t>BOLÍGRAFO TINTA NEGRA</t>
  </si>
  <si>
    <t>BOLÍGRAFO TINTA ROJA</t>
  </si>
  <si>
    <t>BORRADOR PARA ESCRITURA A LÁPIZ SUAVE</t>
  </si>
  <si>
    <t>CALCULADORA FINANCIERA (MANUAL)</t>
  </si>
  <si>
    <t>CINTA ADHESIVA DE 1/2 (1.27 CM)</t>
  </si>
  <si>
    <t>CLIPS NUMERO 1 CUBIERTA PLÁSTICA DE COLORES</t>
  </si>
  <si>
    <t>CLIPS NUMERO 2 CUBIERTA PLÁSTICA DE COLORES</t>
  </si>
  <si>
    <t>DISPENSADOR PARA CINTA MASKING TAPE</t>
  </si>
  <si>
    <t>ETIQUETA DE TRANSFERENCIA TÉRMICA</t>
  </si>
  <si>
    <t>GRAPA PARA FLEJE PLÁSTICO 1/2</t>
  </si>
  <si>
    <t>HUMEDECEDOR DE DEDOS (USO EN JRV)</t>
  </si>
  <si>
    <t>LÁPIZ BICOLOR</t>
  </si>
  <si>
    <t>LÁPIZ PARA CARPINTERÍA</t>
  </si>
  <si>
    <t>MARCADOR FOSFORESCENTE (PAQUETE)</t>
  </si>
  <si>
    <t>MARCADOR PERMANENTE COLOR NEGRO</t>
  </si>
  <si>
    <t>PERFORADORA DE 2 HUECOS</t>
  </si>
  <si>
    <t>PRENSA LIBROS METÁLICO</t>
  </si>
  <si>
    <t>REGLA DE ACERO INOXIDABLE PARA ENRASE VARIAS MEDIDAS</t>
  </si>
  <si>
    <t>REGLAS DE MADERA O METAL PARA OFICINA</t>
  </si>
  <si>
    <t>SACAGRAPA INDUSTRIAL</t>
  </si>
  <si>
    <t>SACAGRAPAS</t>
  </si>
  <si>
    <t>TABLA CON PRENSA PARA REALIZAR ENCUESTAS</t>
  </si>
  <si>
    <t>AGENDA TIPO LIBRO</t>
  </si>
  <si>
    <t>AMPO</t>
  </si>
  <si>
    <t>BLOCK DE NOTAS ADHESIVAS (POST IT) TAMAÑO GRANDE</t>
  </si>
  <si>
    <t>BLOCK DE NOTAS ADHESIVAS (POST IT) TAMAÑO MEDIANO</t>
  </si>
  <si>
    <t>BRAZALETE PAPEL TIVEK</t>
  </si>
  <si>
    <t>CAJA DE MATERIALES ELECTORALES</t>
  </si>
  <si>
    <t>CUADERNO DE 100 HOJAS</t>
  </si>
  <si>
    <t>ETIQUETA ADHESIVA BLANCA 4X2 ROLLO 2500 UDS</t>
  </si>
  <si>
    <t>ETIQUETA ADHESIVA BLANCA 4X8 ROLLO DE 1000 UDS</t>
  </si>
  <si>
    <t>FICHAS DE COMUNICACIÓN</t>
  </si>
  <si>
    <t>LIBRO ESPECIALIZADO ELECTORAL - DOCTRINA (CDOC-UNITARIO)</t>
  </si>
  <si>
    <t>MAMPARA ELECTORAL</t>
  </si>
  <si>
    <t>PAPEL BOND BLANCO TAMAÑO CARTA (RESMA)</t>
  </si>
  <si>
    <t>PAPEL TÉRMICO</t>
  </si>
  <si>
    <t>SOBRE BLANCO N 10 MEMBRETE TSE</t>
  </si>
  <si>
    <t>SOBRE MANILA GENÉRICO PAPELETAS SOBRANTES</t>
  </si>
  <si>
    <t>SOBRE MANILA GENÉRICO VOTOS EN BLANCO</t>
  </si>
  <si>
    <t>SOBRE MANILA GENÉRICO VOTOS NULOS</t>
  </si>
  <si>
    <t>SOBRE MANILA GENÉRICO VOTOS VALIDOS</t>
  </si>
  <si>
    <t>SOBRE PAPEL MANILA 30X37 SIN IMPRESIÓN</t>
  </si>
  <si>
    <t>URNAS ELECTORALES</t>
  </si>
  <si>
    <t>BOTAS DE SEGURIDAD PARA MOTORIZADO</t>
  </si>
  <si>
    <t>BRAZALETES PARA DELEGADOS</t>
  </si>
  <si>
    <t>CALZADO (PAR DE ZAPATOS)</t>
  </si>
  <si>
    <t>CAMISETA ELECTORAL</t>
  </si>
  <si>
    <t>CAMISETA PARA ASESOR ELECTORAL</t>
  </si>
  <si>
    <t>CAMISETA PARA GUÍAS ELECTORALES</t>
  </si>
  <si>
    <t>CAMISETA TIPO POLO ELECTORAL CON LOGO</t>
  </si>
  <si>
    <t>CAPA IMPERMEABLE TRES PIEZAS PVC 0.40 MM</t>
  </si>
  <si>
    <t>CHALECO PARA ASESORES Y OBSERVADORES INTERNACIONALES</t>
  </si>
  <si>
    <t>CORDÓN O CINTA PARA CARNET</t>
  </si>
  <si>
    <t>CUBREMANTEL CON LOGO</t>
  </si>
  <si>
    <t>JACKET PARA MOTOCICLISTA</t>
  </si>
  <si>
    <t>MECHA PARA LIMPIAR PISOS</t>
  </si>
  <si>
    <t>PANTALONES DE ARMI TIPO FATIGA COLOR AZUL</t>
  </si>
  <si>
    <t>SACO PARA DORMIR</t>
  </si>
  <si>
    <t>TOLDO</t>
  </si>
  <si>
    <t>UNIFORME (CHOFER DE MAGISTRADO)</t>
  </si>
  <si>
    <t>UNIFORME PARA EDECANES (DIFERENTE COLOR)</t>
  </si>
  <si>
    <t>AEROSOL ANTIGÉRMENES (TIPO LYSOL)</t>
  </si>
  <si>
    <t>BOLSAS PLÁSTICAS PARA BASURA PEQUEÑAS</t>
  </si>
  <si>
    <t>BOLSAS PLÁSTICAS PARA JARDÍN</t>
  </si>
  <si>
    <t>BURBUJAS DE JABÓN PARA DISPENSADOR</t>
  </si>
  <si>
    <t>DESINFECTANTE LIQUIDO</t>
  </si>
  <si>
    <t>DESODORANTE AMBIENTAL</t>
  </si>
  <si>
    <t>ESCURRIDOR DE MECHAS</t>
  </si>
  <si>
    <t>HISOPOS PARA LIMPIAR INODOROS</t>
  </si>
  <si>
    <t>JABÓN DETERGENTE EN POLVO</t>
  </si>
  <si>
    <t>MARCO MÓVIL PARA MOPA DE 18 CON PALO</t>
  </si>
  <si>
    <t>PALA PARA RECOGER BASURA</t>
  </si>
  <si>
    <t>PALO DE PISO CON GANCHO METÁLICO</t>
  </si>
  <si>
    <t>PAPEL HIGIÉNICO</t>
  </si>
  <si>
    <t>REPUESTO DE MOPA</t>
  </si>
  <si>
    <t>ARNES</t>
  </si>
  <si>
    <t>CINTA ANTIDESLIZANTE DE 5.8 CM x 20 M DE LARGO</t>
  </si>
  <si>
    <t>COLCHÓN INFLABLE</t>
  </si>
  <si>
    <t>FOCO LED CON FAJA PARA CABEZA</t>
  </si>
  <si>
    <t>MASCARILLA CONTRA POLVO  (INDIVIDUAL)</t>
  </si>
  <si>
    <t>SILBATO</t>
  </si>
  <si>
    <t>KIT DE OLLA</t>
  </si>
  <si>
    <t>PICHEL TÉRMICO ACERO INOXIDABLE</t>
  </si>
  <si>
    <t>REMOVEDORES PARA CAFÉ  (PAQUETE 500 UNIDADES)</t>
  </si>
  <si>
    <t>VASOS DE CARTÓN CÓNICO PARA AGUA (PAQUETE 200 UNIDADES)</t>
  </si>
  <si>
    <t>BOLSA PLÁSTICA DE 12 X 18 PULGADAS</t>
  </si>
  <si>
    <t>BOLSA PLÁSTICA PARA CRAYONES</t>
  </si>
  <si>
    <t>BOLSA PLÁSTICA TRANSPARENTE PARA EMPAQUE DE PAPELETAS</t>
  </si>
  <si>
    <t>BOLSAS PLÁSTICAS GRANDES DE SEGURIDAD</t>
  </si>
  <si>
    <t>BOLSAS ZIPLO</t>
  </si>
  <si>
    <t>CAJA PLÁSTICA PARA TRASLADAR O ALMACENAR EQUIPO TIM (27 GALONES)</t>
  </si>
  <si>
    <t>CONTINGENCIA PARA COMPRA DE INSUMOS DE CEDULAS DE IDENTIDAD (TARJETAS)</t>
  </si>
  <si>
    <t>FLEJE PLÁSTICO DE 1/2</t>
  </si>
  <si>
    <t>MARCHAMO DE SEGURIDAD PLÁSTICO</t>
  </si>
  <si>
    <t>PEGAMENTO DE CONTACTO (1/4 GALÓN)</t>
  </si>
  <si>
    <t>PICHINGA PLÁSTICA 5 GALONES</t>
  </si>
  <si>
    <t>PLACA DE CRISTAL (RECONOCIMIENTO)</t>
  </si>
  <si>
    <t>TARJETA PARA ACCESO A PUERTAS ELECTRÓNICAS</t>
  </si>
  <si>
    <t>DESTRUCTORA DE DOCUMENTOS CORTE EN TIRAS</t>
  </si>
  <si>
    <t>CUADRACICLO 4X4</t>
  </si>
  <si>
    <t>VEHÍCULO SUV  HIBRIDO</t>
  </si>
  <si>
    <t>VEHÍCULO TIPO DOBLE TRACCIÓN (4x4)</t>
  </si>
  <si>
    <t>AMPLIFICADOR PORTÁTIL CON MICRÓFONO</t>
  </si>
  <si>
    <t>AUDÍFONO PROFESIONAL INALÁMBRICO</t>
  </si>
  <si>
    <t>BANDEJA PARA RACK (EQUIPO DE COMUNICACIÓN)</t>
  </si>
  <si>
    <t>CÁMARA DE VIDEO</t>
  </si>
  <si>
    <t>CÁMARA DE VIDEO HD PROFESIONAL MULTIFUNCIONAL</t>
  </si>
  <si>
    <t>DIADEMAS PARA CALL MANAGER</t>
  </si>
  <si>
    <t>EQUIPO DE PERIFONEO CON CUATRO PARLANTES</t>
  </si>
  <si>
    <t>GRABADOR  DE VIDEO TIPO NVR IP</t>
  </si>
  <si>
    <t>GRABADORES DVR Y NVR</t>
  </si>
  <si>
    <t>KIT DE 4 INTERCOMUNICADOR INALÁMBRICOS</t>
  </si>
  <si>
    <t>MEZCLADORA DE 10 CANALES</t>
  </si>
  <si>
    <t>MICRÓFONO DE ESTUDIO UNIDIRECCIONAL</t>
  </si>
  <si>
    <t>MICRÓFONO DE PALMA MÓVIL (DGM6100/8500)</t>
  </si>
  <si>
    <t>MICRÓFONO INALÁMBRICO CON PARLANTE BLUETOOTH</t>
  </si>
  <si>
    <t>PANTALLA LED 42</t>
  </si>
  <si>
    <t>PANTALLA LED PARA MURO DE VIDEO (AUDITORIO INSTITUCIONAL)</t>
  </si>
  <si>
    <t>PARLANTE DE ALTO RENDIMIENTO</t>
  </si>
  <si>
    <t>SISTEMA DE GRABACIÓN PARA CONFERENCIAS</t>
  </si>
  <si>
    <t>SISTEMA DE VIDEO VIGILANCIA CCTV</t>
  </si>
  <si>
    <t>AIRE ACONDICIONADO (COMPRA E INSTALACIÓN)</t>
  </si>
  <si>
    <t>AIRE ACONDICIONADO PORTÁTIL</t>
  </si>
  <si>
    <t>AIRE ACONDICIONADO TIPO CASSETTE 3 TONELADAS (COMPRA E INSTALACIÓN)</t>
  </si>
  <si>
    <t>MESA DE TRABAJO GRANDE</t>
  </si>
  <si>
    <t>RACK DE PARED</t>
  </si>
  <si>
    <t>SISTEMA DE AIRE ACONDICIONADO</t>
  </si>
  <si>
    <t>SISTEMA DE AIRE ACONDICIONADO PARA OFICINAS REGIONALES</t>
  </si>
  <si>
    <t>SISTEMA PARA AIRE ACONDICIONADO (MANEJADORAS)</t>
  </si>
  <si>
    <t>VENTILADOR DE PIE</t>
  </si>
  <si>
    <t>ADAPTADOR DE USB C 3.1 A SSD NVME M.2</t>
  </si>
  <si>
    <t>SISTEMA DE UPS PARA EL EDIFICIO ELECTORAL</t>
  </si>
  <si>
    <t>CÁMARA FOTOGRÁFICA PARA PARA SICI O TIM CON ADAPTADOR ELÉCTRICO</t>
  </si>
  <si>
    <t>EXTENSIÓN DE GARANTÍA PARA EL NETWORK ACCESS CONTROL (NAC) DE SITIO ALTERNO</t>
  </si>
  <si>
    <t>SWITCH DE 48 PUERTOS PARA OFICINAS CENTRALES</t>
  </si>
  <si>
    <t>GRABADOR AXIS (MÍNIMO 144TB)</t>
  </si>
  <si>
    <t>IMPRESORA PARA TIM</t>
  </si>
  <si>
    <t>LECTOR DE CÓDIGO DE BARRAS (CENTRO DE DOCUMENTACIÓN)</t>
  </si>
  <si>
    <t>MONITOR DE PREVISUALIZACIÓN DE 7 PULGADAS 4K</t>
  </si>
  <si>
    <t>SWITCH ENRUTADOR</t>
  </si>
  <si>
    <t>TABLETA GRAFICA DIGITAL PARA DIBUJO PARA MAC</t>
  </si>
  <si>
    <t>SOLUCIÓN DE RESPALDOS DE INFORMACIÓN</t>
  </si>
  <si>
    <t>BOTIQUÍN PORTÁTIL</t>
  </si>
  <si>
    <t>CAJA FUERTE DE SEGURIDAD MEDIANA</t>
  </si>
  <si>
    <t>CÁMARA DE VIDEO TIPO DOMO IP</t>
  </si>
  <si>
    <t>CÁMARA IP 360°</t>
  </si>
  <si>
    <t>CARRITO DE AZAFATES</t>
  </si>
  <si>
    <t>DETECTOR DE HUMO</t>
  </si>
  <si>
    <t>COMPRA E INSTALACIÓN DE CONTROL DE ACCESO DE PUERTAS DE SEGURIDAD EN EL TSE</t>
  </si>
  <si>
    <t>SISTEMA DE LÍNEA DE VIDA HORIZONTAL PARA TRABAJOS EN TECHOS DEL EDIFICIO</t>
  </si>
  <si>
    <t>CONSTRUCCIÓN DE LA NAVE CENTRAL DEL TSE</t>
  </si>
  <si>
    <t>CONTROL DE INVENTARIO PARA EMPAQUE, RECEPCIÓN DE MATERIAL ELECTORAL Y EQUIPO INFORMÁTICO</t>
  </si>
  <si>
    <t>LICENCIA ADOBE CREATIVE CLOUD PREMIUM (SUSCRIPCIÓN ANUAL- DC)</t>
  </si>
  <si>
    <t>LICENCIA ANUAL MICROSOFT POWER BI</t>
  </si>
  <si>
    <t>LICENCIA BRICSCAD PLATINUM V22</t>
  </si>
  <si>
    <t>LICENCIA CAL RDS OPEN BUSINESS ASSURANCE</t>
  </si>
  <si>
    <t xml:space="preserve">LICENCIA CANVA PRO </t>
  </si>
  <si>
    <t>LICENCIA DE ESCÁNER DE VULNERABILIDADES DE RED</t>
  </si>
  <si>
    <t>LICENCIA DE ESCÁNER DE VULNERABILIDADES DE WEB</t>
  </si>
  <si>
    <t>LICENCIA DE PROGRAMA SKETCHUP</t>
  </si>
  <si>
    <t>LICENCIA DE SOFTWARE (ARCPAD) PARA GPS DE PRECISIÓN (MANTENIMIENTO ANUAL)</t>
  </si>
  <si>
    <t>LICENCIA OP MANAGER</t>
  </si>
  <si>
    <t>LICENCIA PARA ADMINISTRACIÓN DE BASES DE DATOS DBARTISAN (RENOVACIÓN DE 3 LICENCIAS)</t>
  </si>
  <si>
    <t>LICENCIA PARA LA EVALUACIÓN DE SEGURIDAD FIREWALL</t>
  </si>
  <si>
    <t>LICENCIA SQL ENTERPRISE</t>
  </si>
  <si>
    <t>LICENCIA VEEAM</t>
  </si>
  <si>
    <t>LICENCIA ZOOM VERSIÓN BUSINESS</t>
  </si>
  <si>
    <t>MANTENIMIENTO DE LAS LICENCIAS DE DOCUMASTER Y UN VISOR MASTER LEX (ACTUALIZACIÓN ANUAL)</t>
  </si>
  <si>
    <t>MODULO DE NORMAS Y JURISPRUDENCIA CON LICENCIA MASTER LEX</t>
  </si>
  <si>
    <t>PREVISIÓN DE SOFTWARE PARA LEY 7600 (JAWS)</t>
  </si>
  <si>
    <t>RENOVACIÓN DE LICENCIAS VMWARE ENTERPRISE PLUS PARA 168 CORE</t>
  </si>
  <si>
    <t>SERVICIO DE INSTALACIÓN Y CONFIGURACIÓN DE OMNICANALIDAD (BOT DE ATENCIÓN DE CONSULTAS SITIO WEB Y REDES SOCIALES)</t>
  </si>
  <si>
    <t>SERVICIO DE LICENCIAMIENTO DE SOFTWARE PARA CONTROL Y MANTENIMIENTO DE FLOTILLA VEHICULAR</t>
  </si>
  <si>
    <t>SERVICIO DE OMNICANALIDAD (BOT ATENCIÓN DE CONSULTAS SITIO WEB Y REDES SOCIALES)</t>
  </si>
  <si>
    <t>SOFTWARE PARA MONITOREO DE RED</t>
  </si>
  <si>
    <t>SOPORTE ORACLE ALTA DISPONIBILIDAD Y SEGURIDAD  CONTRATO</t>
  </si>
  <si>
    <t>MANTENIMIENTO DEL SISTEMA DE AGUAS NEGRAS EN OFICINAS REGIONALES</t>
  </si>
  <si>
    <t xml:space="preserve">MANTENIMIENTO PREVENTIVO Y CORRECTIVO DEL SISTEMA DE RAYOS X </t>
  </si>
  <si>
    <t xml:space="preserve">MANTENIMIENTO CORRECTIVO Y PREVENTIVO DE PUERTAS AUTOMATICAS EN EL EDIFICIO ELECTORAL </t>
  </si>
  <si>
    <t>CONTRATACIÓN DE SERVICIO DE RECEPCIÓN DE RESIDUOS VALORIZABLES, DESTRUCCIÓN Y PERMUTA</t>
  </si>
  <si>
    <t>CINTA AISLANTE 2" X 1/8" X 30" de 9 MTS</t>
  </si>
  <si>
    <t>GUANTES PROTECTORES</t>
  </si>
  <si>
    <t xml:space="preserve">ANTEOJO SEGURIDAD AJUSTABLE TRANSPARENTE </t>
  </si>
  <si>
    <t>CÁMARA DE VIDEO I.P. Tipo Domo pequeño</t>
  </si>
  <si>
    <t>CÁMARA DE VIDEO I.P. para ascensor</t>
  </si>
  <si>
    <t xml:space="preserve">HOSPEDAJE PARA EL CAMPUS VIRTUAL DEL TRIBUNAL SUPREMO DE ELECCIONES </t>
  </si>
  <si>
    <t>DEPARTAMENTO DE COORDINACIÓN DE SERVICIOS REGIONALES</t>
  </si>
  <si>
    <t>SECCIÓN DE SERVICIOS GENERALES</t>
  </si>
  <si>
    <t>OFICINA DE COMUNICACIÓN ORGANIZACIONAL</t>
  </si>
  <si>
    <t>DEPARTAMENTO DE CONTADURÍA</t>
  </si>
  <si>
    <t>DEPARTAMENTO DE RECURSOS HUMANOS</t>
  </si>
  <si>
    <t>DEPARTAMENTO DE PROVEEDURÍA</t>
  </si>
  <si>
    <t>OFICINA DE SEGURIDAD INTEGRAL</t>
  </si>
  <si>
    <t>COMISIÓN INSTITUCIONAL EN MATERIA DE DISCAPACIDAD</t>
  </si>
  <si>
    <t>SECCIÓN DE ACTOS JURÍDICOS</t>
  </si>
  <si>
    <t>SECCIÓN DE INSCRIPCIONES</t>
  </si>
  <si>
    <t>DEPARTAMENTO DE REGISTRO DE PARTIDOS POLÍTICOS</t>
  </si>
  <si>
    <t>SECCIÓN DE ANÁLISIS</t>
  </si>
  <si>
    <t>62025002800006
62025002800014
62025002800023</t>
  </si>
  <si>
    <t>62025002800016
62025002800017</t>
  </si>
  <si>
    <t>62025002800011
62025002800016
62025002800017</t>
  </si>
  <si>
    <t>SCM-DE-0015-2024</t>
  </si>
  <si>
    <t>SCM-DE-0016-2024</t>
  </si>
  <si>
    <t>SCM-DE-0011-2024</t>
  </si>
  <si>
    <t>SCM-DE-0012-2024</t>
  </si>
  <si>
    <t>SCM-DE-0013-2024</t>
  </si>
  <si>
    <t>SUSAN GARITA</t>
  </si>
  <si>
    <t>62024002800303
62025002800022</t>
  </si>
  <si>
    <t>SCM-DE-0014-2024</t>
  </si>
  <si>
    <t>2025LD-000009-0012300001</t>
  </si>
  <si>
    <t>OFERTAS</t>
  </si>
  <si>
    <t>2025PX-01
2025PX-02
2025PX-03</t>
  </si>
  <si>
    <t>ADJUDICADO
ADJUDICADO
OFERTAS</t>
  </si>
  <si>
    <t>2025LD-000007-0012300001</t>
  </si>
  <si>
    <t>OFERTAS
OFERTAS
EN TRAMITE</t>
  </si>
  <si>
    <t xml:space="preserve">2025LD-000005-0012300001
2025LD-000007-0012300001
</t>
  </si>
  <si>
    <t>2025LD-000011-0012300001</t>
  </si>
  <si>
    <t>ADJUDICADO</t>
  </si>
  <si>
    <t>2025LD-000004-0012300001</t>
  </si>
  <si>
    <t>2025LD-000001-0012300001</t>
  </si>
  <si>
    <t>2025LD-000008-0012300001</t>
  </si>
  <si>
    <t>2024LD-000146-0012300001</t>
  </si>
  <si>
    <t>2025LD-000002-0012300001</t>
  </si>
  <si>
    <t>INFRUCTUOSO</t>
  </si>
  <si>
    <t>2025LD-000006-0012300001</t>
  </si>
  <si>
    <t>2025LD-000003-0012300001</t>
  </si>
  <si>
    <t>2025LD-000010-0012300001</t>
  </si>
  <si>
    <t xml:space="preserve">EN TRAMITE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</si>
</sst>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&quot;₡&quot;* #,##0.00_);_(&quot;₡&quot;* \(#,##0.00\);_(&quot;₡&quot;* &quot;-&quot;??_);_(@_)"/>
    <numFmt numFmtId="165" formatCode="_(* #,##0.00_);_(* \(#,##0.00\);_(* &quot;-&quot;??_);_(@_)"/>
    <numFmt numFmtId="166" formatCode="_([$€-2]* #,##0.00_);_([$€-2]* \(#,##0.00\);_([$€-2]* &quot;-&quot;??_)"/>
    <numFmt numFmtId="167" formatCode="_-* #,##0.00_-;\-* #,##0.00_-;_-* \-??_-;_-@_-"/>
    <numFmt numFmtId="168" formatCode="_-\¢* #,##0.00_-;&quot;-¢&quot;* #,##0.00_-;_-\¢* \-??_-;_-@_-"/>
    <numFmt numFmtId="169" formatCode="_(* #,##0_);_(* \(#,##0\);_(* \-_);_(@_)"/>
    <numFmt numFmtId="170" formatCode="_(* #,##0_);_(* \(#,##0\);_(* &quot;-&quot;_);_(@_)"/>
    <numFmt numFmtId="171" formatCode="&quot;₡&quot;#,##0.00"/>
    <numFmt numFmtId="172" formatCode="&quot;₡&quot;#,##0"/>
  </numFmts>
  <fonts count="27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Courier New"/>
      <family val="3"/>
    </font>
    <font>
      <sz val="10"/>
      <color indexed="8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</font>
    <font>
      <sz val="11"/>
      <color rgb="FF000000"/>
      <name val="Arial"/>
      <family val="2"/>
      <charset val="1"/>
    </font>
    <font>
      <sz val="8"/>
      <name val="Arial"/>
      <family val="2"/>
    </font>
    <font>
      <sz val="12"/>
      <color indexed="8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9">
    <xf numFmtId="0" fontId="0" fillId="0" borderId="0"/>
    <xf numFmtId="0" fontId="11" fillId="0" borderId="0"/>
    <xf numFmtId="0" fontId="13" fillId="0" borderId="0"/>
    <xf numFmtId="166" fontId="14" fillId="0" borderId="0" applyFont="0" applyFill="0" applyBorder="0" applyAlignment="0" applyProtection="0"/>
    <xf numFmtId="167" fontId="15" fillId="0" borderId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5" fillId="0" borderId="0" applyFill="0" applyBorder="0" applyAlignment="0" applyProtection="0"/>
    <xf numFmtId="0" fontId="15" fillId="0" borderId="0"/>
    <xf numFmtId="0" fontId="13" fillId="0" borderId="0"/>
    <xf numFmtId="0" fontId="14" fillId="0" borderId="0"/>
    <xf numFmtId="0" fontId="15" fillId="0" borderId="0"/>
    <xf numFmtId="0" fontId="13" fillId="0" borderId="0"/>
    <xf numFmtId="0" fontId="13" fillId="0" borderId="0"/>
    <xf numFmtId="165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6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5" fillId="0" borderId="0"/>
    <xf numFmtId="164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9" fontId="19" fillId="0" borderId="0" applyBorder="0" applyProtection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0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6">
    <xf numFmtId="0" fontId="0" fillId="0" borderId="0" xfId="0"/>
    <xf numFmtId="0" fontId="12" fillId="0" borderId="0" xfId="0" applyFont="1"/>
    <xf numFmtId="0" fontId="0" fillId="0" borderId="0" xfId="0" applyAlignment="1">
      <alignment horizontal="center" vertical="center" wrapText="1"/>
    </xf>
    <xf numFmtId="3" fontId="0" fillId="0" borderId="0" xfId="0" applyNumberFormat="1"/>
    <xf numFmtId="3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1" fontId="0" fillId="0" borderId="0" xfId="0" applyNumberFormat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21" fillId="0" borderId="1" xfId="17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71" fontId="17" fillId="0" borderId="1" xfId="0" applyNumberFormat="1" applyFont="1" applyBorder="1" applyAlignment="1">
      <alignment horizontal="right" vertical="center" wrapText="1"/>
    </xf>
    <xf numFmtId="171" fontId="17" fillId="0" borderId="1" xfId="0" applyNumberFormat="1" applyFont="1" applyBorder="1" applyAlignment="1">
      <alignment horizontal="right" vertical="center"/>
    </xf>
    <xf numFmtId="1" fontId="17" fillId="0" borderId="1" xfId="0" applyNumberFormat="1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4" fontId="17" fillId="0" borderId="1" xfId="0" applyNumberFormat="1" applyFont="1" applyBorder="1" applyAlignment="1">
      <alignment horizontal="right" vertical="center" wrapText="1"/>
    </xf>
    <xf numFmtId="1" fontId="17" fillId="0" borderId="1" xfId="37" applyNumberFormat="1" applyFont="1" applyBorder="1" applyAlignment="1">
      <alignment horizontal="center" vertical="center" wrapText="1"/>
    </xf>
    <xf numFmtId="3" fontId="17" fillId="0" borderId="1" xfId="0" applyNumberFormat="1" applyFont="1" applyBorder="1" applyAlignment="1">
      <alignment horizontal="right" vertical="center" wrapText="1"/>
    </xf>
    <xf numFmtId="172" fontId="17" fillId="0" borderId="1" xfId="0" applyNumberFormat="1" applyFont="1" applyBorder="1" applyAlignment="1">
      <alignment horizontal="right" vertical="center" wrapText="1"/>
    </xf>
    <xf numFmtId="49" fontId="0" fillId="0" borderId="1" xfId="20" applyNumberFormat="1" applyFont="1" applyBorder="1" applyAlignment="1">
      <alignment horizontal="center" vertical="center"/>
    </xf>
    <xf numFmtId="172" fontId="17" fillId="3" borderId="1" xfId="0" applyNumberFormat="1" applyFont="1" applyFill="1" applyBorder="1" applyAlignment="1">
      <alignment horizontal="right" vertical="center" wrapText="1"/>
    </xf>
    <xf numFmtId="172" fontId="17" fillId="4" borderId="1" xfId="0" applyNumberFormat="1" applyFont="1" applyFill="1" applyBorder="1" applyAlignment="1">
      <alignment horizontal="right" vertical="center" wrapText="1"/>
    </xf>
    <xf numFmtId="1" fontId="24" fillId="0" borderId="1" xfId="0" applyNumberFormat="1" applyFont="1" applyBorder="1" applyAlignment="1">
      <alignment horizontal="center" vertical="center" wrapText="1"/>
    </xf>
    <xf numFmtId="1" fontId="25" fillId="0" borderId="1" xfId="0" applyNumberFormat="1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17" fillId="0" borderId="1" xfId="37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right" vertical="center"/>
    </xf>
  </cellXfs>
  <cellStyles count="39">
    <cellStyle name="Euro" xfId="3" xr:uid="{00000000-0005-0000-0000-000000000000}"/>
    <cellStyle name="Hipervínculo 2" xfId="23" xr:uid="{00000000-0005-0000-0000-000002000000}"/>
    <cellStyle name="Millares [0] 2" xfId="35" xr:uid="{00000000-0005-0000-0000-000004000000}"/>
    <cellStyle name="Millares 2" xfId="4" xr:uid="{00000000-0005-0000-0000-000005000000}"/>
    <cellStyle name="Millares 3" xfId="15" xr:uid="{00000000-0005-0000-0000-000006000000}"/>
    <cellStyle name="Moneda 2" xfId="5" xr:uid="{00000000-0005-0000-0000-000008000000}"/>
    <cellStyle name="Moneda 2 2" xfId="6" xr:uid="{00000000-0005-0000-0000-000009000000}"/>
    <cellStyle name="Moneda 2 2 2" xfId="7" xr:uid="{00000000-0005-0000-0000-00000A000000}"/>
    <cellStyle name="Moneda 2 2 2 2" xfId="25" xr:uid="{00000000-0005-0000-0000-00000B000000}"/>
    <cellStyle name="Moneda 2 2 2 2 2" xfId="34" xr:uid="{00000000-0005-0000-0000-00000C000000}"/>
    <cellStyle name="Moneda 2 2 3" xfId="33" xr:uid="{00000000-0005-0000-0000-00000D000000}"/>
    <cellStyle name="Moneda 3" xfId="8" xr:uid="{00000000-0005-0000-0000-00000E000000}"/>
    <cellStyle name="Normal" xfId="0" builtinId="0"/>
    <cellStyle name="Normal 2" xfId="2" xr:uid="{00000000-0005-0000-0000-000010000000}"/>
    <cellStyle name="Normal 2 2" xfId="9" xr:uid="{00000000-0005-0000-0000-000011000000}"/>
    <cellStyle name="Normal 2 2 2" xfId="10" xr:uid="{00000000-0005-0000-0000-000012000000}"/>
    <cellStyle name="Normal 2 3" xfId="11" xr:uid="{00000000-0005-0000-0000-000013000000}"/>
    <cellStyle name="Normal 2 3 2" xfId="12" xr:uid="{00000000-0005-0000-0000-000014000000}"/>
    <cellStyle name="Normal 2 4" xfId="13" xr:uid="{00000000-0005-0000-0000-000015000000}"/>
    <cellStyle name="Normal 2 4 2" xfId="14" xr:uid="{00000000-0005-0000-0000-000016000000}"/>
    <cellStyle name="Normal 2 4 3" xfId="31" xr:uid="{00000000-0005-0000-0000-000017000000}"/>
    <cellStyle name="Normal 2 5" xfId="19" xr:uid="{00000000-0005-0000-0000-000018000000}"/>
    <cellStyle name="Normal 2 6" xfId="27" xr:uid="{00000000-0005-0000-0000-000019000000}"/>
    <cellStyle name="Normal 2 7" xfId="30" xr:uid="{00000000-0005-0000-0000-00001A000000}"/>
    <cellStyle name="Normal 2 8" xfId="36" xr:uid="{00000000-0005-0000-0000-00001B000000}"/>
    <cellStyle name="Normal 3" xfId="1" xr:uid="{00000000-0005-0000-0000-00001C000000}"/>
    <cellStyle name="Normal 4" xfId="18" xr:uid="{00000000-0005-0000-0000-00001D000000}"/>
    <cellStyle name="Normal 4 2" xfId="32" xr:uid="{00000000-0005-0000-0000-00001E000000}"/>
    <cellStyle name="Normal 5" xfId="20" xr:uid="{00000000-0005-0000-0000-00001F000000}"/>
    <cellStyle name="Normal 6" xfId="21" xr:uid="{00000000-0005-0000-0000-000020000000}"/>
    <cellStyle name="Normal 6 2" xfId="26" xr:uid="{00000000-0005-0000-0000-000021000000}"/>
    <cellStyle name="Normal 6 3" xfId="37" xr:uid="{00000000-0005-0000-0000-000022000000}"/>
    <cellStyle name="Normal 7" xfId="22" xr:uid="{00000000-0005-0000-0000-000023000000}"/>
    <cellStyle name="Normal 8" xfId="24" xr:uid="{00000000-0005-0000-0000-000024000000}"/>
    <cellStyle name="Normal 8 2" xfId="28" xr:uid="{00000000-0005-0000-0000-000025000000}"/>
    <cellStyle name="Normal 8 3" xfId="38" xr:uid="{00000000-0005-0000-0000-000026000000}"/>
    <cellStyle name="Normal_Hoja1" xfId="17" xr:uid="{00000000-0005-0000-0000-000027000000}"/>
    <cellStyle name="Porcentual 2" xfId="16" xr:uid="{00000000-0005-0000-0000-000028000000}"/>
    <cellStyle name="Texto explicativo 2" xfId="29" xr:uid="{00000000-0005-0000-0000-000029000000}"/>
  </cellStyles>
  <dxfs count="6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9" defaultPivotStyle="PivotStyleLight16"/>
  <colors>
    <mruColors>
      <color rgb="FFFFFF99"/>
      <color rgb="FFFFFFCC"/>
      <color rgb="FFFDEBB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>
    <tabColor theme="5" tint="-0.249977111117893"/>
  </sheetPr>
  <dimension ref="A1:Q1039"/>
  <sheetViews>
    <sheetView tabSelected="1" view="pageLayout" zoomScale="70" zoomScaleNormal="70" zoomScaleSheetLayoutView="62" zoomScalePageLayoutView="70" workbookViewId="0">
      <selection activeCell="C1" sqref="C1"/>
    </sheetView>
  </sheetViews>
  <sheetFormatPr baseColWidth="10" defaultRowHeight="14.25" x14ac:dyDescent="0.2"/>
  <cols>
    <col min="1" max="1" width="22.625" customWidth="1"/>
    <col min="2" max="2" width="16.875" style="5" customWidth="1"/>
    <col min="3" max="3" width="41" customWidth="1"/>
    <col min="4" max="4" width="18.75" style="3" customWidth="1"/>
    <col min="5" max="5" width="13.25" style="3" customWidth="1"/>
    <col min="6" max="6" width="16.125" style="3" customWidth="1"/>
    <col min="7" max="7" width="4.125" style="3" hidden="1" customWidth="1"/>
    <col min="8" max="8" width="18.125" customWidth="1"/>
    <col min="9" max="9" width="24.625" style="6" customWidth="1"/>
    <col min="10" max="10" width="25.75" style="6" hidden="1" customWidth="1"/>
    <col min="11" max="11" width="25" style="6" hidden="1" customWidth="1"/>
    <col min="12" max="12" width="24.75" style="2" customWidth="1"/>
    <col min="13" max="13" width="23.25" style="4" customWidth="1"/>
    <col min="15" max="17" width="11" hidden="1" customWidth="1"/>
    <col min="22" max="22" width="12.75" customWidth="1"/>
  </cols>
  <sheetData>
    <row r="1" spans="1:17" s="1" customFormat="1" ht="51.75" customHeight="1" thickBot="1" x14ac:dyDescent="0.25">
      <c r="A1" s="8" t="s">
        <v>6</v>
      </c>
      <c r="B1" s="9" t="s">
        <v>15</v>
      </c>
      <c r="C1" s="10" t="s">
        <v>14</v>
      </c>
      <c r="D1" s="9" t="s">
        <v>7</v>
      </c>
      <c r="E1" s="9" t="s">
        <v>8</v>
      </c>
      <c r="F1" s="9" t="s">
        <v>9</v>
      </c>
      <c r="G1" s="9" t="s">
        <v>10</v>
      </c>
      <c r="H1" s="10" t="s">
        <v>10</v>
      </c>
      <c r="I1" s="9" t="s">
        <v>12</v>
      </c>
      <c r="J1" s="9" t="s">
        <v>11</v>
      </c>
      <c r="K1" s="9" t="s">
        <v>13</v>
      </c>
      <c r="L1" s="11" t="s">
        <v>16</v>
      </c>
      <c r="M1" s="9" t="s">
        <v>17</v>
      </c>
    </row>
    <row r="2" spans="1:17" ht="63.6" customHeight="1" x14ac:dyDescent="0.2">
      <c r="A2" s="26" t="s">
        <v>397</v>
      </c>
      <c r="B2" s="13">
        <v>1</v>
      </c>
      <c r="C2" s="14" t="s">
        <v>1435</v>
      </c>
      <c r="D2" s="12" t="s">
        <v>1970</v>
      </c>
      <c r="E2" s="24">
        <v>2</v>
      </c>
      <c r="F2" s="24">
        <v>3390000</v>
      </c>
      <c r="G2" s="25">
        <v>6780000</v>
      </c>
      <c r="H2" s="16">
        <v>6780000</v>
      </c>
      <c r="I2" s="19"/>
      <c r="J2" s="7"/>
      <c r="K2" s="7"/>
      <c r="L2" s="20"/>
      <c r="M2" s="15" t="s">
        <v>389</v>
      </c>
      <c r="O2" t="s">
        <v>0</v>
      </c>
      <c r="Q2" s="1" t="s">
        <v>4</v>
      </c>
    </row>
    <row r="3" spans="1:17" ht="57.95" customHeight="1" x14ac:dyDescent="0.2">
      <c r="A3" s="26" t="s">
        <v>398</v>
      </c>
      <c r="B3" s="13">
        <v>2</v>
      </c>
      <c r="C3" s="14" t="s">
        <v>381</v>
      </c>
      <c r="D3" s="12" t="s">
        <v>1970</v>
      </c>
      <c r="E3" s="24">
        <v>4</v>
      </c>
      <c r="F3" s="24">
        <v>3390000</v>
      </c>
      <c r="G3" s="25">
        <f>+E3*F3</f>
        <v>13560000</v>
      </c>
      <c r="H3" s="16">
        <v>13560000</v>
      </c>
      <c r="I3" s="19">
        <v>62025002800002</v>
      </c>
      <c r="J3" s="7"/>
      <c r="K3" s="7"/>
      <c r="L3" s="20"/>
      <c r="M3" s="20" t="s">
        <v>390</v>
      </c>
      <c r="O3" t="s">
        <v>1</v>
      </c>
      <c r="Q3" s="1" t="s">
        <v>3</v>
      </c>
    </row>
    <row r="4" spans="1:17" ht="57.6" customHeight="1" x14ac:dyDescent="0.2">
      <c r="A4" s="26" t="s">
        <v>399</v>
      </c>
      <c r="B4" s="13">
        <v>3</v>
      </c>
      <c r="C4" s="14" t="s">
        <v>1436</v>
      </c>
      <c r="D4" s="12" t="s">
        <v>1971</v>
      </c>
      <c r="E4" s="24">
        <v>3</v>
      </c>
      <c r="F4" s="24">
        <v>230000</v>
      </c>
      <c r="G4" s="25">
        <v>690000</v>
      </c>
      <c r="H4" s="16">
        <v>690000</v>
      </c>
      <c r="I4" s="19"/>
      <c r="J4" s="7"/>
      <c r="K4" s="7"/>
      <c r="L4" s="20"/>
      <c r="M4" s="15" t="s">
        <v>389</v>
      </c>
      <c r="O4" t="s">
        <v>2</v>
      </c>
      <c r="Q4" s="1" t="s">
        <v>5</v>
      </c>
    </row>
    <row r="5" spans="1:17" ht="28.5" x14ac:dyDescent="0.2">
      <c r="A5" s="26" t="s">
        <v>400</v>
      </c>
      <c r="B5" s="13">
        <v>4</v>
      </c>
      <c r="C5" s="14" t="s">
        <v>1437</v>
      </c>
      <c r="D5" s="12" t="s">
        <v>43</v>
      </c>
      <c r="E5" s="24">
        <v>2</v>
      </c>
      <c r="F5" s="24">
        <v>725000</v>
      </c>
      <c r="G5" s="25">
        <v>1450000</v>
      </c>
      <c r="H5" s="16">
        <v>1450000</v>
      </c>
      <c r="I5" s="19"/>
      <c r="J5" s="7"/>
      <c r="K5" s="7"/>
      <c r="L5" s="20"/>
      <c r="M5" s="15" t="s">
        <v>389</v>
      </c>
    </row>
    <row r="6" spans="1:17" ht="42.75" x14ac:dyDescent="0.2">
      <c r="A6" s="26" t="s">
        <v>401</v>
      </c>
      <c r="B6" s="13">
        <v>5</v>
      </c>
      <c r="C6" s="14" t="s">
        <v>1438</v>
      </c>
      <c r="D6" s="12" t="s">
        <v>1972</v>
      </c>
      <c r="E6" s="24">
        <v>1200</v>
      </c>
      <c r="F6" s="24">
        <v>150</v>
      </c>
      <c r="G6" s="25">
        <v>180000</v>
      </c>
      <c r="H6" s="16">
        <v>180000</v>
      </c>
      <c r="I6" s="19"/>
      <c r="J6" s="7"/>
      <c r="K6" s="7"/>
      <c r="L6" s="20"/>
      <c r="M6" s="15" t="s">
        <v>389</v>
      </c>
    </row>
    <row r="7" spans="1:17" ht="42.75" x14ac:dyDescent="0.2">
      <c r="A7" s="26" t="s">
        <v>402</v>
      </c>
      <c r="B7" s="13">
        <v>6</v>
      </c>
      <c r="C7" s="14" t="s">
        <v>37</v>
      </c>
      <c r="D7" s="12" t="s">
        <v>1972</v>
      </c>
      <c r="E7" s="24">
        <v>200</v>
      </c>
      <c r="F7" s="24">
        <v>1000</v>
      </c>
      <c r="G7" s="25">
        <v>200000</v>
      </c>
      <c r="H7" s="16">
        <v>200000</v>
      </c>
      <c r="I7" s="19"/>
      <c r="J7" s="7"/>
      <c r="K7" s="7"/>
      <c r="L7" s="20"/>
      <c r="M7" s="15" t="s">
        <v>389</v>
      </c>
    </row>
    <row r="8" spans="1:17" ht="42.75" x14ac:dyDescent="0.2">
      <c r="A8" s="26" t="s">
        <v>403</v>
      </c>
      <c r="B8" s="13">
        <v>7</v>
      </c>
      <c r="C8" s="14" t="s">
        <v>1439</v>
      </c>
      <c r="D8" s="12" t="s">
        <v>1972</v>
      </c>
      <c r="E8" s="24">
        <v>20</v>
      </c>
      <c r="F8" s="24">
        <v>4100</v>
      </c>
      <c r="G8" s="25">
        <v>82000</v>
      </c>
      <c r="H8" s="16">
        <v>82000</v>
      </c>
      <c r="I8" s="19"/>
      <c r="J8" s="7"/>
      <c r="K8" s="7"/>
      <c r="L8" s="20"/>
      <c r="M8" s="15" t="s">
        <v>389</v>
      </c>
    </row>
    <row r="9" spans="1:17" ht="42.75" x14ac:dyDescent="0.2">
      <c r="A9" s="26" t="s">
        <v>404</v>
      </c>
      <c r="B9" s="13">
        <v>8</v>
      </c>
      <c r="C9" s="14" t="s">
        <v>1440</v>
      </c>
      <c r="D9" s="12" t="s">
        <v>1972</v>
      </c>
      <c r="E9" s="24">
        <v>40</v>
      </c>
      <c r="F9" s="24">
        <v>4075</v>
      </c>
      <c r="G9" s="25">
        <v>163000</v>
      </c>
      <c r="H9" s="16">
        <v>163000</v>
      </c>
      <c r="I9" s="18"/>
      <c r="L9" s="12"/>
      <c r="M9" s="15" t="s">
        <v>389</v>
      </c>
    </row>
    <row r="10" spans="1:17" ht="42.75" x14ac:dyDescent="0.2">
      <c r="A10" s="26" t="s">
        <v>405</v>
      </c>
      <c r="B10" s="13">
        <v>9</v>
      </c>
      <c r="C10" s="14" t="s">
        <v>1441</v>
      </c>
      <c r="D10" s="12" t="s">
        <v>1972</v>
      </c>
      <c r="E10" s="24">
        <v>3000</v>
      </c>
      <c r="F10" s="24">
        <v>350</v>
      </c>
      <c r="G10" s="25">
        <v>1050000</v>
      </c>
      <c r="H10" s="16">
        <v>1050000</v>
      </c>
      <c r="I10" s="18"/>
      <c r="L10" s="12"/>
      <c r="M10" s="15" t="s">
        <v>389</v>
      </c>
    </row>
    <row r="11" spans="1:17" ht="42.75" x14ac:dyDescent="0.2">
      <c r="A11" s="26" t="s">
        <v>406</v>
      </c>
      <c r="B11" s="13">
        <v>10</v>
      </c>
      <c r="C11" s="14" t="s">
        <v>1442</v>
      </c>
      <c r="D11" s="12" t="s">
        <v>1972</v>
      </c>
      <c r="E11" s="24">
        <v>6000</v>
      </c>
      <c r="F11" s="24">
        <v>130</v>
      </c>
      <c r="G11" s="25">
        <v>780000</v>
      </c>
      <c r="H11" s="16">
        <v>780000</v>
      </c>
      <c r="I11" s="19"/>
      <c r="J11" s="7"/>
      <c r="K11" s="7"/>
      <c r="L11" s="20"/>
      <c r="M11" s="15" t="s">
        <v>389</v>
      </c>
    </row>
    <row r="12" spans="1:17" ht="42.75" x14ac:dyDescent="0.2">
      <c r="A12" s="26" t="s">
        <v>407</v>
      </c>
      <c r="B12" s="13">
        <v>11</v>
      </c>
      <c r="C12" s="14" t="s">
        <v>1443</v>
      </c>
      <c r="D12" s="12" t="s">
        <v>1972</v>
      </c>
      <c r="E12" s="24">
        <v>1000</v>
      </c>
      <c r="F12" s="24">
        <v>130</v>
      </c>
      <c r="G12" s="25">
        <v>130000</v>
      </c>
      <c r="H12" s="16">
        <v>130000</v>
      </c>
      <c r="I12" s="18"/>
      <c r="L12" s="12"/>
      <c r="M12" s="15" t="s">
        <v>389</v>
      </c>
    </row>
    <row r="13" spans="1:17" ht="42.75" x14ac:dyDescent="0.2">
      <c r="A13" s="26" t="s">
        <v>408</v>
      </c>
      <c r="B13" s="13">
        <v>12</v>
      </c>
      <c r="C13" s="14" t="s">
        <v>1444</v>
      </c>
      <c r="D13" s="12" t="s">
        <v>1972</v>
      </c>
      <c r="E13" s="24">
        <v>3000</v>
      </c>
      <c r="F13" s="24">
        <v>130</v>
      </c>
      <c r="G13" s="25">
        <v>390000</v>
      </c>
      <c r="H13" s="16">
        <v>390000</v>
      </c>
      <c r="I13" s="18"/>
      <c r="L13" s="12"/>
      <c r="M13" s="15" t="s">
        <v>389</v>
      </c>
    </row>
    <row r="14" spans="1:17" ht="42.75" x14ac:dyDescent="0.2">
      <c r="A14" s="26" t="s">
        <v>409</v>
      </c>
      <c r="B14" s="13">
        <v>13</v>
      </c>
      <c r="C14" s="14" t="s">
        <v>1445</v>
      </c>
      <c r="D14" s="12" t="s">
        <v>1972</v>
      </c>
      <c r="E14" s="24">
        <v>2000</v>
      </c>
      <c r="F14" s="24">
        <v>130</v>
      </c>
      <c r="G14" s="25">
        <v>260000</v>
      </c>
      <c r="H14" s="16">
        <v>260000</v>
      </c>
      <c r="I14" s="18"/>
      <c r="J14" s="7"/>
      <c r="K14" s="7"/>
      <c r="L14" s="12"/>
      <c r="M14" s="15" t="s">
        <v>389</v>
      </c>
    </row>
    <row r="15" spans="1:17" ht="42.75" x14ac:dyDescent="0.2">
      <c r="A15" s="26" t="s">
        <v>410</v>
      </c>
      <c r="B15" s="13">
        <v>14</v>
      </c>
      <c r="C15" s="14" t="s">
        <v>1446</v>
      </c>
      <c r="D15" s="12" t="s">
        <v>1972</v>
      </c>
      <c r="E15" s="24">
        <v>4500</v>
      </c>
      <c r="F15" s="24">
        <v>130</v>
      </c>
      <c r="G15" s="25">
        <v>585000</v>
      </c>
      <c r="H15" s="16">
        <v>585000</v>
      </c>
      <c r="I15" s="19"/>
      <c r="J15" s="7"/>
      <c r="K15" s="7"/>
      <c r="L15" s="20"/>
      <c r="M15" s="15" t="s">
        <v>389</v>
      </c>
    </row>
    <row r="16" spans="1:17" ht="42.75" x14ac:dyDescent="0.2">
      <c r="A16" s="26" t="s">
        <v>411</v>
      </c>
      <c r="B16" s="13">
        <v>15</v>
      </c>
      <c r="C16" s="14" t="s">
        <v>1447</v>
      </c>
      <c r="D16" s="12" t="s">
        <v>1972</v>
      </c>
      <c r="E16" s="24">
        <v>1000</v>
      </c>
      <c r="F16" s="24">
        <v>130</v>
      </c>
      <c r="G16" s="25">
        <v>130000</v>
      </c>
      <c r="H16" s="16">
        <v>130000</v>
      </c>
      <c r="I16" s="18"/>
      <c r="L16" s="12"/>
      <c r="M16" s="15" t="s">
        <v>389</v>
      </c>
    </row>
    <row r="17" spans="1:13" ht="42.75" x14ac:dyDescent="0.2">
      <c r="A17" s="26" t="s">
        <v>412</v>
      </c>
      <c r="B17" s="13">
        <v>16</v>
      </c>
      <c r="C17" s="14" t="s">
        <v>1448</v>
      </c>
      <c r="D17" s="12" t="s">
        <v>1972</v>
      </c>
      <c r="E17" s="24">
        <v>1000</v>
      </c>
      <c r="F17" s="24">
        <v>130</v>
      </c>
      <c r="G17" s="25">
        <v>130000</v>
      </c>
      <c r="H17" s="16">
        <v>130000</v>
      </c>
      <c r="I17" s="19"/>
      <c r="J17" s="7"/>
      <c r="K17" s="7"/>
      <c r="L17" s="20"/>
      <c r="M17" s="15" t="s">
        <v>389</v>
      </c>
    </row>
    <row r="18" spans="1:13" ht="42.75" x14ac:dyDescent="0.2">
      <c r="A18" s="26" t="s">
        <v>413</v>
      </c>
      <c r="B18" s="13">
        <v>17</v>
      </c>
      <c r="C18" s="14" t="s">
        <v>1449</v>
      </c>
      <c r="D18" s="12" t="s">
        <v>1972</v>
      </c>
      <c r="E18" s="24">
        <v>1000</v>
      </c>
      <c r="F18" s="24">
        <v>2260</v>
      </c>
      <c r="G18" s="25">
        <v>2260000</v>
      </c>
      <c r="H18" s="16">
        <v>2260000</v>
      </c>
      <c r="I18" s="19"/>
      <c r="J18" s="7"/>
      <c r="K18" s="7"/>
      <c r="L18" s="20"/>
      <c r="M18" s="15" t="s">
        <v>389</v>
      </c>
    </row>
    <row r="19" spans="1:13" ht="42.75" x14ac:dyDescent="0.2">
      <c r="A19" s="26" t="s">
        <v>414</v>
      </c>
      <c r="B19" s="13">
        <v>18</v>
      </c>
      <c r="C19" s="14" t="s">
        <v>1450</v>
      </c>
      <c r="D19" s="12" t="s">
        <v>1972</v>
      </c>
      <c r="E19" s="24">
        <v>75000</v>
      </c>
      <c r="F19" s="24">
        <v>65.546666666666667</v>
      </c>
      <c r="G19" s="25">
        <v>4916000</v>
      </c>
      <c r="H19" s="16">
        <v>4916000</v>
      </c>
      <c r="I19" s="19"/>
      <c r="J19" s="7"/>
      <c r="K19" s="7"/>
      <c r="L19" s="20"/>
      <c r="M19" s="15" t="s">
        <v>389</v>
      </c>
    </row>
    <row r="20" spans="1:13" ht="42.75" x14ac:dyDescent="0.2">
      <c r="A20" s="26" t="s">
        <v>415</v>
      </c>
      <c r="B20" s="13">
        <v>19</v>
      </c>
      <c r="C20" s="14" t="s">
        <v>42</v>
      </c>
      <c r="D20" s="12" t="s">
        <v>1972</v>
      </c>
      <c r="E20" s="24">
        <v>1000</v>
      </c>
      <c r="F20" s="24">
        <v>508</v>
      </c>
      <c r="G20" s="25">
        <v>508000</v>
      </c>
      <c r="H20" s="16">
        <v>508000</v>
      </c>
      <c r="I20" s="19"/>
      <c r="J20" s="7"/>
      <c r="K20" s="7"/>
      <c r="L20" s="20"/>
      <c r="M20" s="15" t="s">
        <v>389</v>
      </c>
    </row>
    <row r="21" spans="1:13" ht="42.75" x14ac:dyDescent="0.2">
      <c r="A21" s="26" t="s">
        <v>416</v>
      </c>
      <c r="B21" s="13">
        <v>20</v>
      </c>
      <c r="C21" s="14" t="s">
        <v>39</v>
      </c>
      <c r="D21" s="12" t="s">
        <v>1972</v>
      </c>
      <c r="E21" s="24">
        <v>1000</v>
      </c>
      <c r="F21" s="24">
        <v>648</v>
      </c>
      <c r="G21" s="25">
        <v>648000</v>
      </c>
      <c r="H21" s="16">
        <v>648000</v>
      </c>
      <c r="I21" s="19"/>
      <c r="J21" s="7"/>
      <c r="K21" s="7"/>
      <c r="L21" s="20"/>
      <c r="M21" s="15" t="s">
        <v>389</v>
      </c>
    </row>
    <row r="22" spans="1:13" ht="42.75" x14ac:dyDescent="0.2">
      <c r="A22" s="26" t="s">
        <v>417</v>
      </c>
      <c r="B22" s="13">
        <v>21</v>
      </c>
      <c r="C22" s="14" t="s">
        <v>1451</v>
      </c>
      <c r="D22" s="12" t="s">
        <v>1972</v>
      </c>
      <c r="E22" s="24">
        <v>5000</v>
      </c>
      <c r="F22" s="24">
        <v>100</v>
      </c>
      <c r="G22" s="25">
        <v>500000</v>
      </c>
      <c r="H22" s="16">
        <v>500000</v>
      </c>
      <c r="I22" s="19"/>
      <c r="J22" s="7"/>
      <c r="K22" s="7"/>
      <c r="L22" s="20"/>
      <c r="M22" s="15" t="s">
        <v>389</v>
      </c>
    </row>
    <row r="23" spans="1:13" ht="42.75" x14ac:dyDescent="0.2">
      <c r="A23" s="26" t="s">
        <v>418</v>
      </c>
      <c r="B23" s="13">
        <v>22</v>
      </c>
      <c r="C23" s="14" t="s">
        <v>1452</v>
      </c>
      <c r="D23" s="12" t="s">
        <v>1972</v>
      </c>
      <c r="E23" s="24">
        <v>2000</v>
      </c>
      <c r="F23" s="24">
        <v>1501</v>
      </c>
      <c r="G23" s="25">
        <v>3002000</v>
      </c>
      <c r="H23" s="16">
        <v>3002000</v>
      </c>
      <c r="I23" s="18"/>
      <c r="L23" s="12"/>
      <c r="M23" s="15" t="s">
        <v>389</v>
      </c>
    </row>
    <row r="24" spans="1:13" ht="42.75" x14ac:dyDescent="0.2">
      <c r="A24" s="26" t="s">
        <v>419</v>
      </c>
      <c r="B24" s="13">
        <v>23</v>
      </c>
      <c r="C24" s="14" t="s">
        <v>38</v>
      </c>
      <c r="D24" s="12" t="s">
        <v>1972</v>
      </c>
      <c r="E24" s="24">
        <v>1000</v>
      </c>
      <c r="F24" s="24">
        <v>10000</v>
      </c>
      <c r="G24" s="25">
        <v>10000000</v>
      </c>
      <c r="H24" s="16">
        <v>10000000</v>
      </c>
      <c r="I24" s="18"/>
      <c r="J24" s="7"/>
      <c r="K24" s="7"/>
      <c r="L24" s="12"/>
      <c r="M24" s="15" t="s">
        <v>389</v>
      </c>
    </row>
    <row r="25" spans="1:13" ht="28.5" x14ac:dyDescent="0.2">
      <c r="A25" s="26" t="s">
        <v>420</v>
      </c>
      <c r="B25" s="13">
        <v>24</v>
      </c>
      <c r="C25" s="14" t="s">
        <v>1453</v>
      </c>
      <c r="D25" s="12" t="s">
        <v>1973</v>
      </c>
      <c r="E25" s="24">
        <v>1</v>
      </c>
      <c r="F25" s="24">
        <v>5561000</v>
      </c>
      <c r="G25" s="25">
        <v>5561000</v>
      </c>
      <c r="H25" s="16">
        <v>5561000</v>
      </c>
      <c r="I25" s="18">
        <v>62025002800015</v>
      </c>
      <c r="J25" s="7"/>
      <c r="K25" s="7"/>
      <c r="L25" s="12" t="s">
        <v>1993</v>
      </c>
      <c r="M25" s="12" t="s">
        <v>1994</v>
      </c>
    </row>
    <row r="26" spans="1:13" ht="42.75" x14ac:dyDescent="0.2">
      <c r="A26" s="26" t="s">
        <v>421</v>
      </c>
      <c r="B26" s="13">
        <v>25</v>
      </c>
      <c r="C26" s="14" t="s">
        <v>1454</v>
      </c>
      <c r="D26" s="12" t="s">
        <v>1974</v>
      </c>
      <c r="E26" s="24">
        <v>2</v>
      </c>
      <c r="F26" s="24">
        <v>900000</v>
      </c>
      <c r="G26" s="25">
        <v>1800000</v>
      </c>
      <c r="H26" s="16">
        <v>1800000</v>
      </c>
      <c r="I26" s="18"/>
      <c r="J26" s="7"/>
      <c r="K26" s="7"/>
      <c r="L26" s="12"/>
      <c r="M26" s="15" t="s">
        <v>389</v>
      </c>
    </row>
    <row r="27" spans="1:13" ht="42.75" x14ac:dyDescent="0.2">
      <c r="A27" s="26" t="s">
        <v>422</v>
      </c>
      <c r="B27" s="13">
        <v>26</v>
      </c>
      <c r="C27" s="14" t="s">
        <v>1455</v>
      </c>
      <c r="D27" s="12" t="s">
        <v>51</v>
      </c>
      <c r="E27" s="24">
        <v>1</v>
      </c>
      <c r="F27" s="24">
        <v>1000000</v>
      </c>
      <c r="G27" s="25">
        <v>1000000</v>
      </c>
      <c r="H27" s="16">
        <v>1000000</v>
      </c>
      <c r="I27" s="18"/>
      <c r="J27" s="7"/>
      <c r="K27" s="7"/>
      <c r="L27" s="12"/>
      <c r="M27" s="15" t="s">
        <v>389</v>
      </c>
    </row>
    <row r="28" spans="1:13" ht="42.75" x14ac:dyDescent="0.2">
      <c r="A28" s="26" t="s">
        <v>423</v>
      </c>
      <c r="B28" s="13">
        <v>27</v>
      </c>
      <c r="C28" s="14" t="s">
        <v>1456</v>
      </c>
      <c r="D28" s="12" t="s">
        <v>51</v>
      </c>
      <c r="E28" s="24">
        <v>1</v>
      </c>
      <c r="F28" s="24">
        <v>2000000</v>
      </c>
      <c r="G28" s="25">
        <v>0</v>
      </c>
      <c r="H28" s="16">
        <v>0</v>
      </c>
      <c r="I28" s="18"/>
      <c r="L28" s="12"/>
      <c r="M28" s="12" t="s">
        <v>2</v>
      </c>
    </row>
    <row r="29" spans="1:13" ht="42.75" x14ac:dyDescent="0.2">
      <c r="A29" s="26" t="s">
        <v>424</v>
      </c>
      <c r="B29" s="13">
        <v>28</v>
      </c>
      <c r="C29" s="14" t="s">
        <v>54</v>
      </c>
      <c r="D29" s="12" t="s">
        <v>1974</v>
      </c>
      <c r="E29" s="24">
        <v>2</v>
      </c>
      <c r="F29" s="24">
        <v>2000000</v>
      </c>
      <c r="G29" s="25">
        <v>4000000</v>
      </c>
      <c r="H29" s="16">
        <v>4000000</v>
      </c>
      <c r="I29" s="18"/>
      <c r="L29" s="12"/>
      <c r="M29" s="15" t="s">
        <v>389</v>
      </c>
    </row>
    <row r="30" spans="1:13" ht="42.75" x14ac:dyDescent="0.2">
      <c r="A30" s="26" t="s">
        <v>425</v>
      </c>
      <c r="B30" s="13">
        <v>29</v>
      </c>
      <c r="C30" s="14" t="s">
        <v>1457</v>
      </c>
      <c r="D30" s="12" t="s">
        <v>1974</v>
      </c>
      <c r="E30" s="24">
        <v>1</v>
      </c>
      <c r="F30" s="24">
        <v>2000000</v>
      </c>
      <c r="G30" s="25">
        <v>2000000</v>
      </c>
      <c r="H30" s="16">
        <v>2000000</v>
      </c>
      <c r="I30" s="29"/>
      <c r="J30" s="7"/>
      <c r="K30" s="7"/>
      <c r="L30" s="32"/>
      <c r="M30" s="15" t="s">
        <v>389</v>
      </c>
    </row>
    <row r="31" spans="1:13" ht="42.75" x14ac:dyDescent="0.2">
      <c r="A31" s="26" t="s">
        <v>426</v>
      </c>
      <c r="B31" s="13">
        <v>30</v>
      </c>
      <c r="C31" s="14" t="s">
        <v>1458</v>
      </c>
      <c r="D31" s="12" t="s">
        <v>1974</v>
      </c>
      <c r="E31" s="24">
        <v>1</v>
      </c>
      <c r="F31" s="24">
        <v>1500000</v>
      </c>
      <c r="G31" s="25">
        <v>1500000</v>
      </c>
      <c r="H31" s="16">
        <v>1500000</v>
      </c>
      <c r="I31" s="18"/>
      <c r="L31" s="12"/>
      <c r="M31" s="15" t="s">
        <v>389</v>
      </c>
    </row>
    <row r="32" spans="1:13" ht="42.75" x14ac:dyDescent="0.2">
      <c r="A32" s="26" t="s">
        <v>427</v>
      </c>
      <c r="B32" s="13">
        <v>31</v>
      </c>
      <c r="C32" s="14" t="s">
        <v>53</v>
      </c>
      <c r="D32" s="12" t="s">
        <v>1974</v>
      </c>
      <c r="E32" s="24">
        <v>1</v>
      </c>
      <c r="F32" s="24">
        <v>8876892</v>
      </c>
      <c r="G32" s="25">
        <f>15000000-4425780-1697328.1</f>
        <v>8876891.9000000004</v>
      </c>
      <c r="H32" s="16">
        <v>8876891.9000000004</v>
      </c>
      <c r="I32" s="29" t="s">
        <v>1982</v>
      </c>
      <c r="L32" s="12" t="s">
        <v>1995</v>
      </c>
      <c r="M32" s="12" t="s">
        <v>1996</v>
      </c>
    </row>
    <row r="33" spans="1:13" ht="42.75" x14ac:dyDescent="0.2">
      <c r="A33" s="26" t="s">
        <v>428</v>
      </c>
      <c r="B33" s="13">
        <v>32</v>
      </c>
      <c r="C33" s="14" t="s">
        <v>1459</v>
      </c>
      <c r="D33" s="12" t="s">
        <v>1974</v>
      </c>
      <c r="E33" s="24">
        <v>2</v>
      </c>
      <c r="F33" s="24">
        <v>2000000</v>
      </c>
      <c r="G33" s="25">
        <v>4000000</v>
      </c>
      <c r="H33" s="16">
        <v>4000000</v>
      </c>
      <c r="I33" s="29"/>
      <c r="J33" s="7"/>
      <c r="K33" s="7"/>
      <c r="L33" s="32"/>
      <c r="M33" s="15" t="s">
        <v>389</v>
      </c>
    </row>
    <row r="34" spans="1:13" ht="42.75" x14ac:dyDescent="0.2">
      <c r="A34" s="26" t="s">
        <v>429</v>
      </c>
      <c r="B34" s="13">
        <v>33</v>
      </c>
      <c r="C34" s="14" t="s">
        <v>1460</v>
      </c>
      <c r="D34" s="12" t="s">
        <v>1974</v>
      </c>
      <c r="E34" s="24">
        <v>2</v>
      </c>
      <c r="F34" s="24">
        <v>1000000</v>
      </c>
      <c r="G34" s="25">
        <v>2000000</v>
      </c>
      <c r="H34" s="16">
        <v>2000000</v>
      </c>
      <c r="I34" s="18"/>
      <c r="L34" s="12"/>
      <c r="M34" s="15" t="s">
        <v>389</v>
      </c>
    </row>
    <row r="35" spans="1:13" ht="42.75" x14ac:dyDescent="0.2">
      <c r="A35" s="26" t="s">
        <v>430</v>
      </c>
      <c r="B35" s="13">
        <v>34</v>
      </c>
      <c r="C35" s="14" t="s">
        <v>56</v>
      </c>
      <c r="D35" s="12" t="s">
        <v>57</v>
      </c>
      <c r="E35" s="24">
        <v>150</v>
      </c>
      <c r="F35" s="24">
        <v>10000</v>
      </c>
      <c r="G35" s="25">
        <v>1500000</v>
      </c>
      <c r="H35" s="16">
        <v>1500000</v>
      </c>
      <c r="I35" s="18"/>
      <c r="L35" s="12"/>
      <c r="M35" s="15" t="s">
        <v>389</v>
      </c>
    </row>
    <row r="36" spans="1:13" ht="28.5" x14ac:dyDescent="0.2">
      <c r="A36" s="26" t="s">
        <v>431</v>
      </c>
      <c r="B36" s="13">
        <v>35</v>
      </c>
      <c r="C36" s="14" t="s">
        <v>56</v>
      </c>
      <c r="D36" s="12" t="s">
        <v>45</v>
      </c>
      <c r="E36" s="24">
        <v>75</v>
      </c>
      <c r="F36" s="24">
        <v>10000</v>
      </c>
      <c r="G36" s="25">
        <v>750000</v>
      </c>
      <c r="H36" s="16">
        <v>750000</v>
      </c>
      <c r="I36" s="18"/>
      <c r="J36" s="7"/>
      <c r="K36" s="7"/>
      <c r="L36" s="12"/>
      <c r="M36" s="15" t="s">
        <v>389</v>
      </c>
    </row>
    <row r="37" spans="1:13" ht="57" x14ac:dyDescent="0.2">
      <c r="A37" s="26" t="s">
        <v>432</v>
      </c>
      <c r="B37" s="13">
        <v>36</v>
      </c>
      <c r="C37" s="14" t="s">
        <v>1461</v>
      </c>
      <c r="D37" s="12" t="s">
        <v>44</v>
      </c>
      <c r="E37" s="24">
        <v>4</v>
      </c>
      <c r="F37" s="24">
        <v>2035000</v>
      </c>
      <c r="G37" s="25">
        <v>8140000</v>
      </c>
      <c r="H37" s="16">
        <v>8140000</v>
      </c>
      <c r="I37" s="29"/>
      <c r="J37" s="7"/>
      <c r="K37" s="7"/>
      <c r="L37" s="32"/>
      <c r="M37" s="15" t="s">
        <v>389</v>
      </c>
    </row>
    <row r="38" spans="1:13" ht="85.5" x14ac:dyDescent="0.2">
      <c r="A38" s="26" t="s">
        <v>433</v>
      </c>
      <c r="B38" s="13">
        <v>37</v>
      </c>
      <c r="C38" s="14" t="s">
        <v>1462</v>
      </c>
      <c r="D38" s="12" t="s">
        <v>44</v>
      </c>
      <c r="E38" s="24">
        <v>1</v>
      </c>
      <c r="F38" s="24">
        <v>5000000</v>
      </c>
      <c r="G38" s="25">
        <v>5000000</v>
      </c>
      <c r="H38" s="16">
        <v>5000000</v>
      </c>
      <c r="I38" s="18"/>
      <c r="J38" s="7"/>
      <c r="K38" s="7"/>
      <c r="L38" s="12"/>
      <c r="M38" s="15" t="s">
        <v>389</v>
      </c>
    </row>
    <row r="39" spans="1:13" ht="42.75" x14ac:dyDescent="0.2">
      <c r="A39" s="26" t="s">
        <v>434</v>
      </c>
      <c r="B39" s="13">
        <v>38</v>
      </c>
      <c r="C39" s="14" t="s">
        <v>1463</v>
      </c>
      <c r="D39" s="12" t="s">
        <v>44</v>
      </c>
      <c r="E39" s="24">
        <v>1</v>
      </c>
      <c r="F39" s="24">
        <v>10000000</v>
      </c>
      <c r="G39" s="25">
        <v>0</v>
      </c>
      <c r="H39" s="16">
        <v>0</v>
      </c>
      <c r="I39" s="19"/>
      <c r="J39" s="7"/>
      <c r="K39" s="7"/>
      <c r="L39" s="20"/>
      <c r="M39" s="12" t="s">
        <v>2</v>
      </c>
    </row>
    <row r="40" spans="1:13" ht="42.75" x14ac:dyDescent="0.2">
      <c r="A40" s="26" t="s">
        <v>435</v>
      </c>
      <c r="B40" s="13">
        <v>39</v>
      </c>
      <c r="C40" s="14" t="s">
        <v>1464</v>
      </c>
      <c r="D40" s="12" t="s">
        <v>44</v>
      </c>
      <c r="E40" s="24">
        <v>1</v>
      </c>
      <c r="F40" s="24">
        <v>8250000</v>
      </c>
      <c r="G40" s="25">
        <v>8250000</v>
      </c>
      <c r="H40" s="16">
        <v>8250000</v>
      </c>
      <c r="I40" s="19"/>
      <c r="J40" s="7"/>
      <c r="K40" s="7"/>
      <c r="L40" s="20"/>
      <c r="M40" s="15" t="s">
        <v>389</v>
      </c>
    </row>
    <row r="41" spans="1:13" ht="28.5" x14ac:dyDescent="0.2">
      <c r="A41" s="26" t="s">
        <v>436</v>
      </c>
      <c r="B41" s="13">
        <v>40</v>
      </c>
      <c r="C41" s="14" t="s">
        <v>1465</v>
      </c>
      <c r="D41" s="12" t="s">
        <v>50</v>
      </c>
      <c r="E41" s="24">
        <v>3</v>
      </c>
      <c r="F41" s="24">
        <v>62000</v>
      </c>
      <c r="G41" s="25">
        <v>186000</v>
      </c>
      <c r="H41" s="16">
        <v>186000</v>
      </c>
      <c r="I41" s="18"/>
      <c r="L41" s="12"/>
      <c r="M41" s="15" t="s">
        <v>389</v>
      </c>
    </row>
    <row r="42" spans="1:13" ht="42.75" x14ac:dyDescent="0.2">
      <c r="A42" s="26" t="s">
        <v>437</v>
      </c>
      <c r="B42" s="13">
        <v>41</v>
      </c>
      <c r="C42" s="14" t="s">
        <v>1466</v>
      </c>
      <c r="D42" s="12" t="s">
        <v>1971</v>
      </c>
      <c r="E42" s="24">
        <v>1</v>
      </c>
      <c r="F42" s="24">
        <v>600000</v>
      </c>
      <c r="G42" s="25">
        <v>600000</v>
      </c>
      <c r="H42" s="16">
        <v>600000</v>
      </c>
      <c r="I42" s="18"/>
      <c r="L42" s="12"/>
      <c r="M42" s="15" t="s">
        <v>389</v>
      </c>
    </row>
    <row r="43" spans="1:13" ht="42.75" x14ac:dyDescent="0.2">
      <c r="A43" s="26" t="s">
        <v>438</v>
      </c>
      <c r="B43" s="13">
        <v>42</v>
      </c>
      <c r="C43" s="14" t="s">
        <v>1467</v>
      </c>
      <c r="D43" s="12" t="s">
        <v>1971</v>
      </c>
      <c r="E43" s="24">
        <v>12</v>
      </c>
      <c r="F43" s="24">
        <v>300000</v>
      </c>
      <c r="G43" s="25">
        <v>3600000</v>
      </c>
      <c r="H43" s="16">
        <v>3600000</v>
      </c>
      <c r="I43" s="18"/>
      <c r="L43" s="12"/>
      <c r="M43" s="15" t="s">
        <v>389</v>
      </c>
    </row>
    <row r="44" spans="1:13" ht="28.5" x14ac:dyDescent="0.2">
      <c r="A44" s="26" t="s">
        <v>439</v>
      </c>
      <c r="B44" s="13">
        <v>43</v>
      </c>
      <c r="C44" s="14" t="s">
        <v>1468</v>
      </c>
      <c r="D44" s="12" t="s">
        <v>1975</v>
      </c>
      <c r="E44" s="24">
        <v>8</v>
      </c>
      <c r="F44" s="24">
        <v>236750</v>
      </c>
      <c r="G44" s="25">
        <v>1894000</v>
      </c>
      <c r="H44" s="16">
        <v>1894000</v>
      </c>
      <c r="I44" s="18"/>
      <c r="L44" s="12"/>
      <c r="M44" s="15" t="s">
        <v>389</v>
      </c>
    </row>
    <row r="45" spans="1:13" ht="42.75" x14ac:dyDescent="0.2">
      <c r="A45" s="26" t="s">
        <v>440</v>
      </c>
      <c r="B45" s="13">
        <v>44</v>
      </c>
      <c r="C45" s="14" t="s">
        <v>1469</v>
      </c>
      <c r="D45" s="12" t="s">
        <v>1971</v>
      </c>
      <c r="E45" s="24">
        <v>11</v>
      </c>
      <c r="F45" s="24">
        <v>1000000</v>
      </c>
      <c r="G45" s="25">
        <v>11000000</v>
      </c>
      <c r="H45" s="16">
        <v>11000000</v>
      </c>
      <c r="I45" s="19"/>
      <c r="J45" s="7"/>
      <c r="K45" s="7"/>
      <c r="L45" s="20"/>
      <c r="M45" s="15" t="s">
        <v>389</v>
      </c>
    </row>
    <row r="46" spans="1:13" ht="42.75" x14ac:dyDescent="0.2">
      <c r="A46" s="26" t="s">
        <v>441</v>
      </c>
      <c r="B46" s="13">
        <v>45</v>
      </c>
      <c r="C46" s="14" t="s">
        <v>1470</v>
      </c>
      <c r="D46" s="12" t="s">
        <v>1971</v>
      </c>
      <c r="E46" s="24">
        <v>1</v>
      </c>
      <c r="F46" s="24">
        <v>795000</v>
      </c>
      <c r="G46" s="25">
        <v>795000</v>
      </c>
      <c r="H46" s="16">
        <v>795000</v>
      </c>
      <c r="I46" s="18"/>
      <c r="L46" s="12"/>
      <c r="M46" s="15" t="s">
        <v>389</v>
      </c>
    </row>
    <row r="47" spans="1:13" ht="28.5" x14ac:dyDescent="0.2">
      <c r="A47" s="26" t="s">
        <v>442</v>
      </c>
      <c r="B47" s="13">
        <v>46</v>
      </c>
      <c r="C47" s="14" t="s">
        <v>62</v>
      </c>
      <c r="D47" s="12" t="s">
        <v>1973</v>
      </c>
      <c r="E47" s="24">
        <v>40</v>
      </c>
      <c r="F47" s="24">
        <v>46000</v>
      </c>
      <c r="G47" s="25">
        <v>1840000</v>
      </c>
      <c r="H47" s="16">
        <v>1840000</v>
      </c>
      <c r="I47" s="18"/>
      <c r="L47" s="12"/>
      <c r="M47" s="15" t="s">
        <v>389</v>
      </c>
    </row>
    <row r="48" spans="1:13" ht="42.75" x14ac:dyDescent="0.2">
      <c r="A48" s="26" t="s">
        <v>443</v>
      </c>
      <c r="B48" s="13">
        <v>47</v>
      </c>
      <c r="C48" s="14" t="s">
        <v>1471</v>
      </c>
      <c r="D48" s="12" t="s">
        <v>44</v>
      </c>
      <c r="E48" s="24">
        <v>4</v>
      </c>
      <c r="F48" s="24">
        <v>660000</v>
      </c>
      <c r="G48" s="25">
        <v>2640000</v>
      </c>
      <c r="H48" s="16">
        <v>2640000</v>
      </c>
      <c r="I48" s="18"/>
      <c r="L48" s="12"/>
      <c r="M48" s="15" t="s">
        <v>389</v>
      </c>
    </row>
    <row r="49" spans="1:13" ht="42.75" x14ac:dyDescent="0.2">
      <c r="A49" s="26" t="s">
        <v>444</v>
      </c>
      <c r="B49" s="13">
        <v>48</v>
      </c>
      <c r="C49" s="14" t="s">
        <v>1472</v>
      </c>
      <c r="D49" s="12" t="s">
        <v>1974</v>
      </c>
      <c r="E49" s="24">
        <v>1</v>
      </c>
      <c r="F49" s="24">
        <v>6591000</v>
      </c>
      <c r="G49" s="25">
        <v>0</v>
      </c>
      <c r="H49" s="16">
        <v>6591000</v>
      </c>
      <c r="I49" s="18"/>
      <c r="L49" s="12"/>
      <c r="M49" s="15" t="s">
        <v>389</v>
      </c>
    </row>
    <row r="50" spans="1:13" ht="42.75" x14ac:dyDescent="0.2">
      <c r="A50" s="26" t="s">
        <v>445</v>
      </c>
      <c r="B50" s="13">
        <v>49</v>
      </c>
      <c r="C50" s="14" t="s">
        <v>1473</v>
      </c>
      <c r="D50" s="12" t="s">
        <v>79</v>
      </c>
      <c r="E50" s="24">
        <v>1</v>
      </c>
      <c r="F50" s="24">
        <v>2500090</v>
      </c>
      <c r="G50" s="25">
        <v>2500090</v>
      </c>
      <c r="H50" s="16">
        <v>2500090</v>
      </c>
      <c r="I50" s="19"/>
      <c r="L50" s="20"/>
      <c r="M50" s="15" t="s">
        <v>389</v>
      </c>
    </row>
    <row r="51" spans="1:13" ht="42.75" x14ac:dyDescent="0.2">
      <c r="A51" s="26" t="s">
        <v>446</v>
      </c>
      <c r="B51" s="13">
        <v>50</v>
      </c>
      <c r="C51" s="14" t="s">
        <v>78</v>
      </c>
      <c r="D51" s="12" t="s">
        <v>1971</v>
      </c>
      <c r="E51" s="24">
        <v>5</v>
      </c>
      <c r="F51" s="24">
        <v>5660</v>
      </c>
      <c r="G51" s="25">
        <v>28300</v>
      </c>
      <c r="H51" s="16">
        <v>28300</v>
      </c>
      <c r="I51" s="18"/>
      <c r="L51" s="12"/>
      <c r="M51" s="15" t="s">
        <v>389</v>
      </c>
    </row>
    <row r="52" spans="1:13" ht="42.75" x14ac:dyDescent="0.2">
      <c r="A52" s="26" t="s">
        <v>447</v>
      </c>
      <c r="B52" s="13">
        <v>51</v>
      </c>
      <c r="C52" s="14" t="s">
        <v>77</v>
      </c>
      <c r="D52" s="12" t="s">
        <v>1971</v>
      </c>
      <c r="E52" s="24">
        <v>10</v>
      </c>
      <c r="F52" s="24">
        <v>5061</v>
      </c>
      <c r="G52" s="25">
        <v>50610</v>
      </c>
      <c r="H52" s="16">
        <v>50610</v>
      </c>
      <c r="I52" s="18"/>
      <c r="L52" s="12"/>
      <c r="M52" s="15" t="s">
        <v>389</v>
      </c>
    </row>
    <row r="53" spans="1:13" ht="28.5" x14ac:dyDescent="0.2">
      <c r="A53" s="26" t="s">
        <v>448</v>
      </c>
      <c r="B53" s="13">
        <v>52</v>
      </c>
      <c r="C53" s="14" t="s">
        <v>81</v>
      </c>
      <c r="D53" s="12" t="s">
        <v>73</v>
      </c>
      <c r="E53" s="24">
        <v>8</v>
      </c>
      <c r="F53" s="24">
        <v>4406</v>
      </c>
      <c r="G53" s="25">
        <v>35248</v>
      </c>
      <c r="H53" s="16">
        <v>35248</v>
      </c>
      <c r="I53" s="19"/>
      <c r="L53" s="20"/>
      <c r="M53" s="15" t="s">
        <v>389</v>
      </c>
    </row>
    <row r="54" spans="1:13" ht="42.75" x14ac:dyDescent="0.2">
      <c r="A54" s="26" t="s">
        <v>449</v>
      </c>
      <c r="B54" s="13">
        <v>53</v>
      </c>
      <c r="C54" s="14" t="s">
        <v>92</v>
      </c>
      <c r="D54" s="12" t="s">
        <v>1971</v>
      </c>
      <c r="E54" s="24">
        <v>20</v>
      </c>
      <c r="F54" s="24">
        <v>4167</v>
      </c>
      <c r="G54" s="25">
        <v>83340</v>
      </c>
      <c r="H54" s="16">
        <v>83340</v>
      </c>
      <c r="I54" s="18"/>
      <c r="L54" s="12"/>
      <c r="M54" s="15" t="s">
        <v>389</v>
      </c>
    </row>
    <row r="55" spans="1:13" ht="28.5" x14ac:dyDescent="0.2">
      <c r="A55" s="26" t="s">
        <v>450</v>
      </c>
      <c r="B55" s="13">
        <v>54</v>
      </c>
      <c r="C55" s="14" t="s">
        <v>92</v>
      </c>
      <c r="D55" s="12" t="s">
        <v>73</v>
      </c>
      <c r="E55" s="24">
        <v>15</v>
      </c>
      <c r="F55" s="24">
        <v>4167</v>
      </c>
      <c r="G55" s="25">
        <v>62505</v>
      </c>
      <c r="H55" s="16">
        <v>62505</v>
      </c>
      <c r="I55" s="18"/>
      <c r="L55" s="12"/>
      <c r="M55" s="15" t="s">
        <v>389</v>
      </c>
    </row>
    <row r="56" spans="1:13" ht="28.5" x14ac:dyDescent="0.2">
      <c r="A56" s="26" t="s">
        <v>451</v>
      </c>
      <c r="B56" s="13">
        <v>55</v>
      </c>
      <c r="C56" s="14" t="s">
        <v>84</v>
      </c>
      <c r="D56" s="12" t="s">
        <v>43</v>
      </c>
      <c r="E56" s="24">
        <v>1500</v>
      </c>
      <c r="F56" s="24">
        <v>2843</v>
      </c>
      <c r="G56" s="25">
        <v>4264500</v>
      </c>
      <c r="H56" s="16">
        <v>4264500</v>
      </c>
      <c r="I56" s="18"/>
      <c r="L56" s="12"/>
      <c r="M56" s="15" t="s">
        <v>389</v>
      </c>
    </row>
    <row r="57" spans="1:13" ht="42.75" x14ac:dyDescent="0.2">
      <c r="A57" s="26" t="s">
        <v>452</v>
      </c>
      <c r="B57" s="13">
        <v>56</v>
      </c>
      <c r="C57" s="14" t="s">
        <v>84</v>
      </c>
      <c r="D57" s="12" t="s">
        <v>1971</v>
      </c>
      <c r="E57" s="24">
        <v>50</v>
      </c>
      <c r="F57" s="24">
        <v>2843</v>
      </c>
      <c r="G57" s="25">
        <v>142150</v>
      </c>
      <c r="H57" s="16">
        <v>142150</v>
      </c>
      <c r="I57" s="18"/>
      <c r="L57" s="12"/>
      <c r="M57" s="15" t="s">
        <v>389</v>
      </c>
    </row>
    <row r="58" spans="1:13" ht="42.75" x14ac:dyDescent="0.2">
      <c r="A58" s="26" t="s">
        <v>453</v>
      </c>
      <c r="B58" s="13">
        <v>57</v>
      </c>
      <c r="C58" s="14" t="s">
        <v>93</v>
      </c>
      <c r="D58" s="12" t="s">
        <v>73</v>
      </c>
      <c r="E58" s="24">
        <v>12</v>
      </c>
      <c r="F58" s="24">
        <v>10716</v>
      </c>
      <c r="G58" s="25">
        <v>128592</v>
      </c>
      <c r="H58" s="16">
        <v>128592</v>
      </c>
      <c r="I58" s="18"/>
      <c r="L58" s="12"/>
      <c r="M58" s="15" t="s">
        <v>389</v>
      </c>
    </row>
    <row r="59" spans="1:13" ht="42.75" x14ac:dyDescent="0.2">
      <c r="A59" s="26" t="s">
        <v>454</v>
      </c>
      <c r="B59" s="13">
        <v>58</v>
      </c>
      <c r="C59" s="14" t="s">
        <v>94</v>
      </c>
      <c r="D59" s="12" t="s">
        <v>73</v>
      </c>
      <c r="E59" s="24">
        <v>3</v>
      </c>
      <c r="F59" s="24">
        <v>20242</v>
      </c>
      <c r="G59" s="25">
        <v>60726</v>
      </c>
      <c r="H59" s="16">
        <v>60726</v>
      </c>
      <c r="I59" s="18"/>
      <c r="L59" s="12"/>
      <c r="M59" s="15" t="s">
        <v>389</v>
      </c>
    </row>
    <row r="60" spans="1:13" ht="42.75" x14ac:dyDescent="0.2">
      <c r="A60" s="26" t="s">
        <v>455</v>
      </c>
      <c r="B60" s="13">
        <v>59</v>
      </c>
      <c r="C60" s="14" t="s">
        <v>95</v>
      </c>
      <c r="D60" s="12" t="s">
        <v>73</v>
      </c>
      <c r="E60" s="24">
        <v>5</v>
      </c>
      <c r="F60" s="24">
        <v>21432</v>
      </c>
      <c r="G60" s="25">
        <v>107160</v>
      </c>
      <c r="H60" s="16">
        <v>107160</v>
      </c>
      <c r="I60" s="18"/>
      <c r="L60" s="12"/>
      <c r="M60" s="15" t="s">
        <v>389</v>
      </c>
    </row>
    <row r="61" spans="1:13" ht="28.5" x14ac:dyDescent="0.2">
      <c r="A61" s="26" t="s">
        <v>456</v>
      </c>
      <c r="B61" s="13">
        <v>60</v>
      </c>
      <c r="C61" s="14" t="s">
        <v>89</v>
      </c>
      <c r="D61" s="12" t="s">
        <v>73</v>
      </c>
      <c r="E61" s="24">
        <v>12</v>
      </c>
      <c r="F61" s="24">
        <v>17860</v>
      </c>
      <c r="G61" s="25">
        <v>214320</v>
      </c>
      <c r="H61" s="16">
        <v>214320</v>
      </c>
      <c r="I61" s="18"/>
      <c r="L61" s="12"/>
      <c r="M61" s="15" t="s">
        <v>389</v>
      </c>
    </row>
    <row r="62" spans="1:13" ht="42.75" x14ac:dyDescent="0.2">
      <c r="A62" s="26" t="s">
        <v>457</v>
      </c>
      <c r="B62" s="13">
        <v>61</v>
      </c>
      <c r="C62" s="14" t="s">
        <v>1473</v>
      </c>
      <c r="D62" s="12" t="s">
        <v>79</v>
      </c>
      <c r="E62" s="24">
        <v>1</v>
      </c>
      <c r="F62" s="24">
        <v>2499706</v>
      </c>
      <c r="G62" s="25">
        <v>2499706</v>
      </c>
      <c r="H62" s="16">
        <v>2499706</v>
      </c>
      <c r="I62" s="18"/>
      <c r="L62" s="12"/>
      <c r="M62" s="15" t="s">
        <v>389</v>
      </c>
    </row>
    <row r="63" spans="1:13" ht="28.5" x14ac:dyDescent="0.2">
      <c r="A63" s="26" t="s">
        <v>458</v>
      </c>
      <c r="B63" s="13">
        <v>62</v>
      </c>
      <c r="C63" s="14" t="s">
        <v>91</v>
      </c>
      <c r="D63" s="12" t="s">
        <v>73</v>
      </c>
      <c r="E63" s="24">
        <v>25</v>
      </c>
      <c r="F63" s="24">
        <v>2976</v>
      </c>
      <c r="G63" s="25">
        <v>74400</v>
      </c>
      <c r="H63" s="16">
        <v>74400</v>
      </c>
      <c r="I63" s="18"/>
      <c r="L63" s="12"/>
      <c r="M63" s="15" t="s">
        <v>389</v>
      </c>
    </row>
    <row r="64" spans="1:13" ht="42.75" x14ac:dyDescent="0.2">
      <c r="A64" s="26" t="s">
        <v>459</v>
      </c>
      <c r="B64" s="13">
        <v>63</v>
      </c>
      <c r="C64" s="14" t="s">
        <v>83</v>
      </c>
      <c r="D64" s="12" t="s">
        <v>51</v>
      </c>
      <c r="E64" s="24">
        <v>6</v>
      </c>
      <c r="F64" s="24">
        <v>12323</v>
      </c>
      <c r="G64" s="25">
        <v>73938</v>
      </c>
      <c r="H64" s="16">
        <v>73938</v>
      </c>
      <c r="I64" s="19"/>
      <c r="L64" s="20"/>
      <c r="M64" s="15" t="s">
        <v>389</v>
      </c>
    </row>
    <row r="65" spans="1:13" ht="28.5" x14ac:dyDescent="0.2">
      <c r="A65" s="26" t="s">
        <v>460</v>
      </c>
      <c r="B65" s="13">
        <v>64</v>
      </c>
      <c r="C65" s="14" t="s">
        <v>83</v>
      </c>
      <c r="D65" s="12" t="s">
        <v>1975</v>
      </c>
      <c r="E65" s="24">
        <v>10</v>
      </c>
      <c r="F65" s="24">
        <v>12323</v>
      </c>
      <c r="G65" s="25">
        <v>123230</v>
      </c>
      <c r="H65" s="16">
        <v>123230</v>
      </c>
      <c r="I65" s="19"/>
      <c r="L65" s="20"/>
      <c r="M65" s="15" t="s">
        <v>389</v>
      </c>
    </row>
    <row r="66" spans="1:13" ht="42.75" x14ac:dyDescent="0.2">
      <c r="A66" s="26" t="s">
        <v>461</v>
      </c>
      <c r="B66" s="13">
        <v>65</v>
      </c>
      <c r="C66" s="14" t="s">
        <v>83</v>
      </c>
      <c r="D66" s="12" t="s">
        <v>1971</v>
      </c>
      <c r="E66" s="24">
        <v>19</v>
      </c>
      <c r="F66" s="24">
        <v>12323</v>
      </c>
      <c r="G66" s="25">
        <v>234137</v>
      </c>
      <c r="H66" s="16">
        <v>234137</v>
      </c>
      <c r="I66" s="18"/>
      <c r="L66" s="12"/>
      <c r="M66" s="15" t="s">
        <v>389</v>
      </c>
    </row>
    <row r="67" spans="1:13" ht="42.75" x14ac:dyDescent="0.2">
      <c r="A67" s="26" t="s">
        <v>462</v>
      </c>
      <c r="B67" s="13">
        <v>66</v>
      </c>
      <c r="C67" s="14" t="s">
        <v>83</v>
      </c>
      <c r="D67" s="12" t="s">
        <v>1971</v>
      </c>
      <c r="E67" s="24">
        <v>6</v>
      </c>
      <c r="F67" s="24">
        <v>12323</v>
      </c>
      <c r="G67" s="25">
        <v>73938</v>
      </c>
      <c r="H67" s="16">
        <v>73938</v>
      </c>
      <c r="I67" s="19"/>
      <c r="L67" s="20"/>
      <c r="M67" s="15" t="s">
        <v>389</v>
      </c>
    </row>
    <row r="68" spans="1:13" ht="42.75" x14ac:dyDescent="0.2">
      <c r="A68" s="26" t="s">
        <v>463</v>
      </c>
      <c r="B68" s="13">
        <v>67</v>
      </c>
      <c r="C68" s="14" t="s">
        <v>83</v>
      </c>
      <c r="D68" s="12" t="s">
        <v>1971</v>
      </c>
      <c r="E68" s="24">
        <v>12</v>
      </c>
      <c r="F68" s="24">
        <v>12323</v>
      </c>
      <c r="G68" s="25">
        <v>147876</v>
      </c>
      <c r="H68" s="16">
        <v>147876</v>
      </c>
      <c r="I68" s="18"/>
      <c r="L68" s="12"/>
      <c r="M68" s="15" t="s">
        <v>389</v>
      </c>
    </row>
    <row r="69" spans="1:13" ht="42.75" x14ac:dyDescent="0.2">
      <c r="A69" s="26" t="s">
        <v>464</v>
      </c>
      <c r="B69" s="13">
        <v>68</v>
      </c>
      <c r="C69" s="14" t="s">
        <v>1474</v>
      </c>
      <c r="D69" s="12" t="s">
        <v>1971</v>
      </c>
      <c r="E69" s="24">
        <v>1</v>
      </c>
      <c r="F69" s="24">
        <v>25501</v>
      </c>
      <c r="G69" s="25">
        <v>25501</v>
      </c>
      <c r="H69" s="16">
        <v>25501</v>
      </c>
      <c r="I69" s="18"/>
      <c r="L69" s="12"/>
      <c r="M69" s="15" t="s">
        <v>389</v>
      </c>
    </row>
    <row r="70" spans="1:13" ht="28.5" x14ac:dyDescent="0.2">
      <c r="A70" s="26" t="s">
        <v>465</v>
      </c>
      <c r="B70" s="13">
        <v>69</v>
      </c>
      <c r="C70" s="14" t="s">
        <v>87</v>
      </c>
      <c r="D70" s="12" t="s">
        <v>43</v>
      </c>
      <c r="E70" s="24">
        <v>800</v>
      </c>
      <c r="F70" s="24">
        <v>774</v>
      </c>
      <c r="G70" s="25">
        <v>619200</v>
      </c>
      <c r="H70" s="16">
        <v>619200</v>
      </c>
      <c r="I70" s="18"/>
      <c r="L70" s="12"/>
      <c r="M70" s="15" t="s">
        <v>389</v>
      </c>
    </row>
    <row r="71" spans="1:13" ht="28.5" x14ac:dyDescent="0.2">
      <c r="A71" s="26" t="s">
        <v>466</v>
      </c>
      <c r="B71" s="13">
        <v>70</v>
      </c>
      <c r="C71" s="14" t="s">
        <v>1475</v>
      </c>
      <c r="D71" s="12" t="s">
        <v>43</v>
      </c>
      <c r="E71" s="24">
        <v>5</v>
      </c>
      <c r="F71" s="24">
        <v>3554</v>
      </c>
      <c r="G71" s="25">
        <v>17770</v>
      </c>
      <c r="H71" s="16">
        <v>17770</v>
      </c>
      <c r="I71" s="18"/>
      <c r="L71" s="12"/>
      <c r="M71" s="15" t="s">
        <v>389</v>
      </c>
    </row>
    <row r="72" spans="1:13" ht="28.5" x14ac:dyDescent="0.2">
      <c r="A72" s="26" t="s">
        <v>467</v>
      </c>
      <c r="B72" s="13">
        <v>71</v>
      </c>
      <c r="C72" s="14" t="s">
        <v>90</v>
      </c>
      <c r="D72" s="12" t="s">
        <v>43</v>
      </c>
      <c r="E72" s="24">
        <v>5</v>
      </c>
      <c r="F72" s="24">
        <v>3459</v>
      </c>
      <c r="G72" s="25">
        <v>17295</v>
      </c>
      <c r="H72" s="16">
        <v>17295</v>
      </c>
      <c r="I72" s="18"/>
      <c r="L72" s="12"/>
      <c r="M72" s="15" t="s">
        <v>389</v>
      </c>
    </row>
    <row r="73" spans="1:13" ht="28.5" x14ac:dyDescent="0.2">
      <c r="A73" s="26" t="s">
        <v>468</v>
      </c>
      <c r="B73" s="13">
        <v>72</v>
      </c>
      <c r="C73" s="14" t="s">
        <v>85</v>
      </c>
      <c r="D73" s="12" t="s">
        <v>73</v>
      </c>
      <c r="E73" s="24">
        <v>3</v>
      </c>
      <c r="F73" s="24">
        <v>5953</v>
      </c>
      <c r="G73" s="25">
        <v>17859</v>
      </c>
      <c r="H73" s="16">
        <v>17859</v>
      </c>
      <c r="I73" s="18"/>
      <c r="L73" s="12"/>
      <c r="M73" s="15" t="s">
        <v>389</v>
      </c>
    </row>
    <row r="74" spans="1:13" ht="28.5" x14ac:dyDescent="0.2">
      <c r="A74" s="26" t="s">
        <v>469</v>
      </c>
      <c r="B74" s="13">
        <v>73</v>
      </c>
      <c r="C74" s="14" t="s">
        <v>1476</v>
      </c>
      <c r="D74" s="12" t="s">
        <v>43</v>
      </c>
      <c r="E74" s="24">
        <v>5</v>
      </c>
      <c r="F74" s="24">
        <v>475</v>
      </c>
      <c r="G74" s="25">
        <v>2375</v>
      </c>
      <c r="H74" s="16">
        <v>2375</v>
      </c>
      <c r="I74" s="18"/>
      <c r="L74" s="12"/>
      <c r="M74" s="15" t="s">
        <v>389</v>
      </c>
    </row>
    <row r="75" spans="1:13" ht="28.5" x14ac:dyDescent="0.2">
      <c r="A75" s="26" t="s">
        <v>470</v>
      </c>
      <c r="B75" s="13">
        <v>74</v>
      </c>
      <c r="C75" s="14" t="s">
        <v>97</v>
      </c>
      <c r="D75" s="12" t="s">
        <v>73</v>
      </c>
      <c r="E75" s="24">
        <v>2</v>
      </c>
      <c r="F75" s="24">
        <v>10716</v>
      </c>
      <c r="G75" s="25">
        <v>21432</v>
      </c>
      <c r="H75" s="16">
        <v>21432</v>
      </c>
      <c r="I75" s="30"/>
      <c r="L75" s="33"/>
      <c r="M75" s="15" t="s">
        <v>389</v>
      </c>
    </row>
    <row r="76" spans="1:13" ht="28.5" x14ac:dyDescent="0.2">
      <c r="A76" s="26" t="s">
        <v>471</v>
      </c>
      <c r="B76" s="13">
        <v>75</v>
      </c>
      <c r="C76" s="14" t="s">
        <v>96</v>
      </c>
      <c r="D76" s="12" t="s">
        <v>73</v>
      </c>
      <c r="E76" s="24">
        <v>4</v>
      </c>
      <c r="F76" s="24">
        <v>16346</v>
      </c>
      <c r="G76" s="25">
        <v>65384</v>
      </c>
      <c r="H76" s="16">
        <v>65384</v>
      </c>
      <c r="I76" s="18"/>
      <c r="L76" s="12"/>
      <c r="M76" s="15" t="s">
        <v>389</v>
      </c>
    </row>
    <row r="77" spans="1:13" ht="28.5" x14ac:dyDescent="0.2">
      <c r="A77" s="26" t="s">
        <v>472</v>
      </c>
      <c r="B77" s="13">
        <v>76</v>
      </c>
      <c r="C77" s="14" t="s">
        <v>88</v>
      </c>
      <c r="D77" s="12" t="s">
        <v>43</v>
      </c>
      <c r="E77" s="24">
        <v>5</v>
      </c>
      <c r="F77" s="24">
        <v>2658</v>
      </c>
      <c r="G77" s="25">
        <v>13290</v>
      </c>
      <c r="H77" s="16">
        <v>13290</v>
      </c>
      <c r="I77" s="30"/>
      <c r="L77" s="12"/>
      <c r="M77" s="15" t="s">
        <v>389</v>
      </c>
    </row>
    <row r="78" spans="1:13" ht="28.5" x14ac:dyDescent="0.2">
      <c r="A78" s="26" t="s">
        <v>473</v>
      </c>
      <c r="B78" s="13">
        <v>77</v>
      </c>
      <c r="C78" s="14" t="s">
        <v>86</v>
      </c>
      <c r="D78" s="12" t="s">
        <v>43</v>
      </c>
      <c r="E78" s="24">
        <v>3</v>
      </c>
      <c r="F78" s="24">
        <v>5592</v>
      </c>
      <c r="G78" s="25">
        <v>16776</v>
      </c>
      <c r="H78" s="16">
        <v>16776</v>
      </c>
      <c r="I78" s="18"/>
      <c r="L78" s="12"/>
      <c r="M78" s="15" t="s">
        <v>389</v>
      </c>
    </row>
    <row r="79" spans="1:13" ht="28.5" x14ac:dyDescent="0.2">
      <c r="A79" s="26" t="s">
        <v>474</v>
      </c>
      <c r="B79" s="13">
        <v>78</v>
      </c>
      <c r="C79" s="14" t="s">
        <v>1477</v>
      </c>
      <c r="D79" s="12" t="s">
        <v>43</v>
      </c>
      <c r="E79" s="24">
        <v>2</v>
      </c>
      <c r="F79" s="24">
        <v>33867</v>
      </c>
      <c r="G79" s="25">
        <v>67734</v>
      </c>
      <c r="H79" s="16">
        <v>67734</v>
      </c>
      <c r="I79" s="18"/>
      <c r="L79" s="12"/>
      <c r="M79" s="15" t="s">
        <v>389</v>
      </c>
    </row>
    <row r="80" spans="1:13" ht="28.5" x14ac:dyDescent="0.2">
      <c r="A80" s="26" t="s">
        <v>475</v>
      </c>
      <c r="B80" s="13">
        <v>79</v>
      </c>
      <c r="C80" s="14" t="s">
        <v>82</v>
      </c>
      <c r="D80" s="12" t="s">
        <v>43</v>
      </c>
      <c r="E80" s="24">
        <v>30</v>
      </c>
      <c r="F80" s="24">
        <v>1612</v>
      </c>
      <c r="G80" s="25">
        <v>48360</v>
      </c>
      <c r="H80" s="17">
        <v>48360</v>
      </c>
      <c r="I80" s="18"/>
      <c r="L80" s="12"/>
      <c r="M80" s="15" t="s">
        <v>389</v>
      </c>
    </row>
    <row r="81" spans="1:13" ht="28.5" x14ac:dyDescent="0.2">
      <c r="A81" s="26" t="s">
        <v>476</v>
      </c>
      <c r="B81" s="13">
        <v>80</v>
      </c>
      <c r="C81" s="14" t="s">
        <v>1478</v>
      </c>
      <c r="D81" s="12" t="s">
        <v>43</v>
      </c>
      <c r="E81" s="24">
        <v>2</v>
      </c>
      <c r="F81" s="24">
        <v>10629</v>
      </c>
      <c r="G81" s="25">
        <v>21258</v>
      </c>
      <c r="H81" s="17">
        <v>21258</v>
      </c>
      <c r="I81" s="18"/>
      <c r="L81" s="12"/>
      <c r="M81" s="15" t="s">
        <v>389</v>
      </c>
    </row>
    <row r="82" spans="1:13" ht="42.75" x14ac:dyDescent="0.2">
      <c r="A82" s="26" t="s">
        <v>477</v>
      </c>
      <c r="B82" s="13">
        <v>81</v>
      </c>
      <c r="C82" s="14" t="s">
        <v>1473</v>
      </c>
      <c r="D82" s="12" t="s">
        <v>79</v>
      </c>
      <c r="E82" s="24">
        <v>1</v>
      </c>
      <c r="F82" s="24">
        <v>63658661</v>
      </c>
      <c r="G82" s="25">
        <f>74304000-3471198.74-7174140.58</f>
        <v>63658660.680000007</v>
      </c>
      <c r="H82" s="17">
        <v>63658660.680000007</v>
      </c>
      <c r="I82" s="18"/>
      <c r="L82" s="12"/>
      <c r="M82" s="15" t="s">
        <v>389</v>
      </c>
    </row>
    <row r="83" spans="1:13" ht="42.75" x14ac:dyDescent="0.2">
      <c r="A83" s="26" t="s">
        <v>478</v>
      </c>
      <c r="B83" s="13">
        <v>82</v>
      </c>
      <c r="C83" s="14" t="s">
        <v>1479</v>
      </c>
      <c r="D83" s="12" t="s">
        <v>1971</v>
      </c>
      <c r="E83" s="24">
        <v>15</v>
      </c>
      <c r="F83" s="24">
        <v>3518</v>
      </c>
      <c r="G83" s="25">
        <v>52770</v>
      </c>
      <c r="H83" s="17">
        <v>52770</v>
      </c>
      <c r="I83" s="30"/>
      <c r="L83" s="33"/>
      <c r="M83" s="15" t="s">
        <v>389</v>
      </c>
    </row>
    <row r="84" spans="1:13" ht="42.75" x14ac:dyDescent="0.2">
      <c r="A84" s="26" t="s">
        <v>479</v>
      </c>
      <c r="B84" s="13">
        <v>83</v>
      </c>
      <c r="C84" s="14" t="s">
        <v>1473</v>
      </c>
      <c r="D84" s="12" t="s">
        <v>79</v>
      </c>
      <c r="E84" s="24">
        <v>1</v>
      </c>
      <c r="F84" s="24">
        <v>2100470</v>
      </c>
      <c r="G84" s="25">
        <f>2500490-400020</f>
        <v>2100470</v>
      </c>
      <c r="H84" s="17">
        <v>2100470</v>
      </c>
      <c r="I84" s="18">
        <v>62025002800016</v>
      </c>
      <c r="L84" s="12" t="s">
        <v>1997</v>
      </c>
      <c r="M84" s="12" t="s">
        <v>1994</v>
      </c>
    </row>
    <row r="85" spans="1:13" ht="28.5" x14ac:dyDescent="0.2">
      <c r="A85" s="26" t="s">
        <v>480</v>
      </c>
      <c r="B85" s="13">
        <v>84</v>
      </c>
      <c r="C85" s="14" t="s">
        <v>102</v>
      </c>
      <c r="D85" s="12" t="s">
        <v>73</v>
      </c>
      <c r="E85" s="24">
        <v>2</v>
      </c>
      <c r="F85" s="24">
        <v>10764</v>
      </c>
      <c r="G85" s="25">
        <v>21528</v>
      </c>
      <c r="H85" s="17">
        <v>21528</v>
      </c>
      <c r="I85" s="18"/>
      <c r="L85" s="12"/>
      <c r="M85" s="15" t="s">
        <v>389</v>
      </c>
    </row>
    <row r="86" spans="1:13" ht="42.75" x14ac:dyDescent="0.2">
      <c r="A86" s="26" t="s">
        <v>481</v>
      </c>
      <c r="B86" s="13">
        <v>85</v>
      </c>
      <c r="C86" s="14" t="s">
        <v>101</v>
      </c>
      <c r="D86" s="12" t="s">
        <v>1971</v>
      </c>
      <c r="E86" s="24">
        <v>12</v>
      </c>
      <c r="F86" s="24">
        <v>12957</v>
      </c>
      <c r="G86" s="25">
        <v>155484</v>
      </c>
      <c r="H86" s="17">
        <v>155484</v>
      </c>
      <c r="I86" s="18"/>
      <c r="L86" s="12"/>
      <c r="M86" s="15" t="s">
        <v>389</v>
      </c>
    </row>
    <row r="87" spans="1:13" ht="42.75" x14ac:dyDescent="0.2">
      <c r="A87" s="26" t="s">
        <v>482</v>
      </c>
      <c r="B87" s="13">
        <v>86</v>
      </c>
      <c r="C87" s="14" t="s">
        <v>1480</v>
      </c>
      <c r="D87" s="12" t="s">
        <v>1971</v>
      </c>
      <c r="E87" s="24">
        <v>19</v>
      </c>
      <c r="F87" s="24">
        <v>6512</v>
      </c>
      <c r="G87" s="25">
        <v>123728</v>
      </c>
      <c r="H87" s="17">
        <v>123728</v>
      </c>
      <c r="I87" s="18"/>
      <c r="L87" s="12"/>
      <c r="M87" s="15" t="s">
        <v>389</v>
      </c>
    </row>
    <row r="88" spans="1:13" ht="28.5" x14ac:dyDescent="0.2">
      <c r="A88" s="26" t="s">
        <v>483</v>
      </c>
      <c r="B88" s="13">
        <v>87</v>
      </c>
      <c r="C88" s="14" t="s">
        <v>1481</v>
      </c>
      <c r="D88" s="12" t="s">
        <v>45</v>
      </c>
      <c r="E88" s="24">
        <v>158</v>
      </c>
      <c r="F88" s="24">
        <v>10000</v>
      </c>
      <c r="G88" s="25">
        <v>1580000</v>
      </c>
      <c r="H88" s="17">
        <v>1580000</v>
      </c>
      <c r="I88" s="18"/>
      <c r="L88" s="12"/>
      <c r="M88" s="15" t="s">
        <v>389</v>
      </c>
    </row>
    <row r="89" spans="1:13" ht="42.75" x14ac:dyDescent="0.2">
      <c r="A89" s="26" t="s">
        <v>484</v>
      </c>
      <c r="B89" s="13">
        <v>88</v>
      </c>
      <c r="C89" s="14" t="s">
        <v>1481</v>
      </c>
      <c r="D89" s="12" t="s">
        <v>1974</v>
      </c>
      <c r="E89" s="24">
        <v>80</v>
      </c>
      <c r="F89" s="24">
        <v>10000</v>
      </c>
      <c r="G89" s="25">
        <v>800000</v>
      </c>
      <c r="H89" s="17">
        <v>800000</v>
      </c>
      <c r="I89" s="18"/>
      <c r="L89" s="12"/>
      <c r="M89" s="15" t="s">
        <v>389</v>
      </c>
    </row>
    <row r="90" spans="1:13" ht="42.75" x14ac:dyDescent="0.2">
      <c r="A90" s="26" t="s">
        <v>485</v>
      </c>
      <c r="B90" s="13">
        <v>89</v>
      </c>
      <c r="C90" s="14" t="s">
        <v>1481</v>
      </c>
      <c r="D90" s="12" t="s">
        <v>1971</v>
      </c>
      <c r="E90" s="24">
        <v>25</v>
      </c>
      <c r="F90" s="24">
        <v>10000</v>
      </c>
      <c r="G90" s="25">
        <v>250000</v>
      </c>
      <c r="H90" s="17">
        <v>250000</v>
      </c>
      <c r="I90" s="18"/>
      <c r="L90" s="12"/>
      <c r="M90" s="15" t="s">
        <v>389</v>
      </c>
    </row>
    <row r="91" spans="1:13" ht="42.75" x14ac:dyDescent="0.2">
      <c r="A91" s="26" t="s">
        <v>486</v>
      </c>
      <c r="B91" s="13">
        <v>90</v>
      </c>
      <c r="C91" s="14" t="s">
        <v>105</v>
      </c>
      <c r="D91" s="12" t="s">
        <v>1976</v>
      </c>
      <c r="E91" s="24">
        <v>50</v>
      </c>
      <c r="F91" s="24">
        <v>3537.5</v>
      </c>
      <c r="G91" s="25">
        <v>176875</v>
      </c>
      <c r="H91" s="17">
        <v>176875</v>
      </c>
      <c r="I91" s="19"/>
      <c r="L91" s="20"/>
      <c r="M91" s="15" t="s">
        <v>389</v>
      </c>
    </row>
    <row r="92" spans="1:13" ht="42.75" x14ac:dyDescent="0.2">
      <c r="A92" s="26" t="s">
        <v>487</v>
      </c>
      <c r="B92" s="13">
        <v>91</v>
      </c>
      <c r="C92" s="14" t="s">
        <v>1473</v>
      </c>
      <c r="D92" s="12" t="s">
        <v>79</v>
      </c>
      <c r="E92" s="24">
        <v>1</v>
      </c>
      <c r="F92" s="24">
        <v>9901264</v>
      </c>
      <c r="G92" s="25">
        <f>14094520-4193255.73</f>
        <v>9901264.2699999996</v>
      </c>
      <c r="H92" s="17">
        <v>9901264.2699999996</v>
      </c>
      <c r="I92" s="18" t="s">
        <v>1983</v>
      </c>
      <c r="L92" s="12" t="s">
        <v>1997</v>
      </c>
      <c r="M92" s="12" t="s">
        <v>1998</v>
      </c>
    </row>
    <row r="93" spans="1:13" ht="28.5" x14ac:dyDescent="0.2">
      <c r="A93" s="26" t="s">
        <v>488</v>
      </c>
      <c r="B93" s="13">
        <v>92</v>
      </c>
      <c r="C93" s="14" t="s">
        <v>1482</v>
      </c>
      <c r="D93" s="12" t="s">
        <v>29</v>
      </c>
      <c r="E93" s="24">
        <v>190</v>
      </c>
      <c r="F93" s="24">
        <v>12835</v>
      </c>
      <c r="G93" s="25">
        <v>2438650</v>
      </c>
      <c r="H93" s="17">
        <v>2438650</v>
      </c>
      <c r="I93" s="18"/>
      <c r="L93" s="12"/>
      <c r="M93" s="15" t="s">
        <v>389</v>
      </c>
    </row>
    <row r="94" spans="1:13" ht="57" x14ac:dyDescent="0.2">
      <c r="A94" s="26" t="s">
        <v>489</v>
      </c>
      <c r="B94" s="13">
        <v>93</v>
      </c>
      <c r="C94" s="14" t="s">
        <v>1483</v>
      </c>
      <c r="D94" s="12" t="s">
        <v>1970</v>
      </c>
      <c r="E94" s="24">
        <v>100</v>
      </c>
      <c r="F94" s="24">
        <v>1582</v>
      </c>
      <c r="G94" s="25">
        <v>158200</v>
      </c>
      <c r="H94" s="17">
        <v>158200</v>
      </c>
      <c r="I94" s="19"/>
      <c r="L94" s="20"/>
      <c r="M94" s="15" t="s">
        <v>389</v>
      </c>
    </row>
    <row r="95" spans="1:13" ht="42.75" x14ac:dyDescent="0.2">
      <c r="A95" s="26" t="s">
        <v>490</v>
      </c>
      <c r="B95" s="13">
        <v>94</v>
      </c>
      <c r="C95" s="14" t="s">
        <v>104</v>
      </c>
      <c r="D95" s="12" t="s">
        <v>1971</v>
      </c>
      <c r="E95" s="24">
        <v>30</v>
      </c>
      <c r="F95" s="24">
        <v>1275</v>
      </c>
      <c r="G95" s="25">
        <v>0</v>
      </c>
      <c r="H95" s="17">
        <v>0</v>
      </c>
      <c r="I95" s="18"/>
      <c r="L95" s="12"/>
      <c r="M95" s="12" t="s">
        <v>2</v>
      </c>
    </row>
    <row r="96" spans="1:13" ht="42.75" x14ac:dyDescent="0.2">
      <c r="A96" s="26" t="s">
        <v>491</v>
      </c>
      <c r="B96" s="13">
        <v>95</v>
      </c>
      <c r="C96" s="14" t="s">
        <v>1484</v>
      </c>
      <c r="D96" s="12" t="s">
        <v>1976</v>
      </c>
      <c r="E96" s="24">
        <v>30</v>
      </c>
      <c r="F96" s="24">
        <v>15540</v>
      </c>
      <c r="G96" s="25">
        <v>466200</v>
      </c>
      <c r="H96" s="17">
        <v>466200</v>
      </c>
      <c r="I96" s="18"/>
      <c r="L96" s="12"/>
      <c r="M96" s="15" t="s">
        <v>389</v>
      </c>
    </row>
    <row r="97" spans="1:13" ht="42.75" x14ac:dyDescent="0.2">
      <c r="A97" s="26" t="s">
        <v>492</v>
      </c>
      <c r="B97" s="13">
        <v>96</v>
      </c>
      <c r="C97" s="14" t="s">
        <v>1473</v>
      </c>
      <c r="D97" s="12" t="s">
        <v>79</v>
      </c>
      <c r="E97" s="24">
        <v>1</v>
      </c>
      <c r="F97" s="24">
        <v>11000000</v>
      </c>
      <c r="G97" s="25">
        <v>11000000</v>
      </c>
      <c r="H97" s="17">
        <v>11000000</v>
      </c>
      <c r="I97" s="19">
        <v>62025002800017</v>
      </c>
      <c r="L97" s="20"/>
      <c r="M97" s="15" t="s">
        <v>389</v>
      </c>
    </row>
    <row r="98" spans="1:13" ht="42.75" x14ac:dyDescent="0.2">
      <c r="A98" s="26" t="s">
        <v>493</v>
      </c>
      <c r="B98" s="13">
        <v>97</v>
      </c>
      <c r="C98" s="14" t="s">
        <v>1473</v>
      </c>
      <c r="D98" s="12" t="s">
        <v>79</v>
      </c>
      <c r="E98" s="24">
        <v>1</v>
      </c>
      <c r="F98" s="24">
        <v>10500000</v>
      </c>
      <c r="G98" s="25">
        <v>10500000</v>
      </c>
      <c r="H98" s="17">
        <v>10500000</v>
      </c>
      <c r="I98" s="18"/>
      <c r="L98" s="12"/>
      <c r="M98" s="15" t="s">
        <v>389</v>
      </c>
    </row>
    <row r="99" spans="1:13" ht="42.75" x14ac:dyDescent="0.2">
      <c r="A99" s="26" t="s">
        <v>494</v>
      </c>
      <c r="B99" s="13">
        <v>98</v>
      </c>
      <c r="C99" s="14" t="s">
        <v>1473</v>
      </c>
      <c r="D99" s="12" t="s">
        <v>79</v>
      </c>
      <c r="E99" s="24">
        <v>1</v>
      </c>
      <c r="F99" s="24">
        <v>19916919</v>
      </c>
      <c r="G99" s="25">
        <f>23499830-382910.77-3200000</f>
        <v>19916919.23</v>
      </c>
      <c r="H99" s="17">
        <v>19916919.23</v>
      </c>
      <c r="I99" s="18">
        <v>62025002800017</v>
      </c>
      <c r="L99" s="12"/>
      <c r="M99" s="15" t="s">
        <v>389</v>
      </c>
    </row>
    <row r="100" spans="1:13" ht="42.75" x14ac:dyDescent="0.2">
      <c r="A100" s="26" t="s">
        <v>495</v>
      </c>
      <c r="B100" s="13">
        <v>99</v>
      </c>
      <c r="C100" s="14" t="s">
        <v>108</v>
      </c>
      <c r="D100" s="12" t="s">
        <v>1971</v>
      </c>
      <c r="E100" s="24">
        <v>10</v>
      </c>
      <c r="F100" s="24">
        <v>19665</v>
      </c>
      <c r="G100" s="25">
        <v>196650</v>
      </c>
      <c r="H100" s="17">
        <v>196650</v>
      </c>
      <c r="I100" s="18"/>
      <c r="L100" s="12"/>
      <c r="M100" s="15" t="s">
        <v>389</v>
      </c>
    </row>
    <row r="101" spans="1:13" ht="42.75" x14ac:dyDescent="0.2">
      <c r="A101" s="26" t="s">
        <v>496</v>
      </c>
      <c r="B101" s="13">
        <v>100</v>
      </c>
      <c r="C101" s="14" t="s">
        <v>1485</v>
      </c>
      <c r="D101" s="12" t="s">
        <v>1976</v>
      </c>
      <c r="E101" s="24">
        <v>40</v>
      </c>
      <c r="F101" s="24">
        <v>6418</v>
      </c>
      <c r="G101" s="25">
        <v>256720</v>
      </c>
      <c r="H101" s="17">
        <v>256720</v>
      </c>
      <c r="I101" s="19"/>
      <c r="L101" s="20"/>
      <c r="M101" s="15" t="s">
        <v>389</v>
      </c>
    </row>
    <row r="102" spans="1:13" ht="42.75" x14ac:dyDescent="0.2">
      <c r="A102" s="26" t="s">
        <v>497</v>
      </c>
      <c r="B102" s="13">
        <v>101</v>
      </c>
      <c r="C102" s="14" t="s">
        <v>111</v>
      </c>
      <c r="D102" s="12" t="s">
        <v>1976</v>
      </c>
      <c r="E102" s="24">
        <v>10</v>
      </c>
      <c r="F102" s="24">
        <v>25900</v>
      </c>
      <c r="G102" s="25">
        <v>259000</v>
      </c>
      <c r="H102" s="17">
        <v>259000</v>
      </c>
      <c r="I102" s="18"/>
      <c r="L102" s="12"/>
      <c r="M102" s="15" t="s">
        <v>389</v>
      </c>
    </row>
    <row r="103" spans="1:13" ht="42.75" x14ac:dyDescent="0.2">
      <c r="A103" s="26" t="s">
        <v>498</v>
      </c>
      <c r="B103" s="13">
        <v>102</v>
      </c>
      <c r="C103" s="14" t="s">
        <v>112</v>
      </c>
      <c r="D103" s="12" t="s">
        <v>1976</v>
      </c>
      <c r="E103" s="24">
        <v>10</v>
      </c>
      <c r="F103" s="24">
        <v>25900</v>
      </c>
      <c r="G103" s="25">
        <v>259000</v>
      </c>
      <c r="H103" s="17">
        <v>259000</v>
      </c>
      <c r="I103" s="18"/>
      <c r="L103" s="12"/>
      <c r="M103" s="15" t="s">
        <v>389</v>
      </c>
    </row>
    <row r="104" spans="1:13" ht="42.75" x14ac:dyDescent="0.2">
      <c r="A104" s="26" t="s">
        <v>499</v>
      </c>
      <c r="B104" s="13">
        <v>103</v>
      </c>
      <c r="C104" s="14" t="s">
        <v>110</v>
      </c>
      <c r="D104" s="12" t="s">
        <v>1976</v>
      </c>
      <c r="E104" s="24">
        <v>10</v>
      </c>
      <c r="F104" s="24">
        <v>5180</v>
      </c>
      <c r="G104" s="25">
        <v>51800</v>
      </c>
      <c r="H104" s="17">
        <v>51800</v>
      </c>
      <c r="I104" s="18"/>
      <c r="L104" s="12"/>
      <c r="M104" s="15" t="s">
        <v>389</v>
      </c>
    </row>
    <row r="105" spans="1:13" ht="42.75" x14ac:dyDescent="0.2">
      <c r="A105" s="26" t="s">
        <v>500</v>
      </c>
      <c r="B105" s="13">
        <v>104</v>
      </c>
      <c r="C105" s="14" t="s">
        <v>1486</v>
      </c>
      <c r="D105" s="12" t="s">
        <v>1972</v>
      </c>
      <c r="E105" s="24">
        <v>2</v>
      </c>
      <c r="F105" s="24">
        <v>67800</v>
      </c>
      <c r="G105" s="25">
        <v>135600</v>
      </c>
      <c r="H105" s="17">
        <v>135600</v>
      </c>
      <c r="I105" s="18"/>
      <c r="L105" s="12"/>
      <c r="M105" s="15" t="s">
        <v>389</v>
      </c>
    </row>
    <row r="106" spans="1:13" ht="42.75" x14ac:dyDescent="0.2">
      <c r="A106" s="26" t="s">
        <v>501</v>
      </c>
      <c r="B106" s="13">
        <v>105</v>
      </c>
      <c r="C106" s="14" t="s">
        <v>106</v>
      </c>
      <c r="D106" s="12" t="s">
        <v>1971</v>
      </c>
      <c r="E106" s="24">
        <v>2</v>
      </c>
      <c r="F106" s="24">
        <v>26200</v>
      </c>
      <c r="G106" s="25">
        <v>52400</v>
      </c>
      <c r="H106" s="17">
        <v>52400</v>
      </c>
      <c r="I106" s="19"/>
      <c r="L106" s="20"/>
      <c r="M106" s="15" t="s">
        <v>389</v>
      </c>
    </row>
    <row r="107" spans="1:13" ht="42.75" x14ac:dyDescent="0.2">
      <c r="A107" s="26" t="s">
        <v>502</v>
      </c>
      <c r="B107" s="13">
        <v>106</v>
      </c>
      <c r="C107" s="14" t="s">
        <v>1473</v>
      </c>
      <c r="D107" s="12" t="s">
        <v>79</v>
      </c>
      <c r="E107" s="24">
        <v>1</v>
      </c>
      <c r="F107" s="24">
        <v>3645353</v>
      </c>
      <c r="G107" s="25">
        <f>4000173-354820</f>
        <v>3645353</v>
      </c>
      <c r="H107" s="17">
        <v>3645353</v>
      </c>
      <c r="I107" s="19">
        <v>62025002800017</v>
      </c>
      <c r="L107" s="20"/>
      <c r="M107" s="15" t="s">
        <v>389</v>
      </c>
    </row>
    <row r="108" spans="1:13" ht="57" x14ac:dyDescent="0.2">
      <c r="A108" s="26" t="s">
        <v>503</v>
      </c>
      <c r="B108" s="13">
        <v>107</v>
      </c>
      <c r="C108" s="14" t="s">
        <v>126</v>
      </c>
      <c r="D108" s="12" t="s">
        <v>1970</v>
      </c>
      <c r="E108" s="24">
        <v>2</v>
      </c>
      <c r="F108" s="24">
        <v>233079</v>
      </c>
      <c r="G108" s="25">
        <v>466158</v>
      </c>
      <c r="H108" s="17">
        <v>466158</v>
      </c>
      <c r="I108" s="19"/>
      <c r="L108" s="20"/>
      <c r="M108" s="15" t="s">
        <v>389</v>
      </c>
    </row>
    <row r="109" spans="1:13" ht="57" x14ac:dyDescent="0.2">
      <c r="A109" s="26" t="s">
        <v>504</v>
      </c>
      <c r="B109" s="13">
        <v>108</v>
      </c>
      <c r="C109" s="14" t="s">
        <v>1487</v>
      </c>
      <c r="D109" s="12" t="s">
        <v>1970</v>
      </c>
      <c r="E109" s="24">
        <v>1</v>
      </c>
      <c r="F109" s="24">
        <v>63874</v>
      </c>
      <c r="G109" s="25">
        <v>63874</v>
      </c>
      <c r="H109" s="17">
        <v>63874</v>
      </c>
      <c r="I109" s="19"/>
      <c r="L109" s="20"/>
      <c r="M109" s="15" t="s">
        <v>389</v>
      </c>
    </row>
    <row r="110" spans="1:13" ht="57" x14ac:dyDescent="0.2">
      <c r="A110" s="26" t="s">
        <v>505</v>
      </c>
      <c r="B110" s="13">
        <v>109</v>
      </c>
      <c r="C110" s="14" t="s">
        <v>1488</v>
      </c>
      <c r="D110" s="12" t="s">
        <v>1970</v>
      </c>
      <c r="E110" s="24">
        <v>5</v>
      </c>
      <c r="F110" s="24">
        <v>10759</v>
      </c>
      <c r="G110" s="25">
        <v>53795</v>
      </c>
      <c r="H110" s="17">
        <v>53795</v>
      </c>
      <c r="I110" s="18"/>
      <c r="L110" s="12"/>
      <c r="M110" s="15" t="s">
        <v>389</v>
      </c>
    </row>
    <row r="111" spans="1:13" ht="42.75" x14ac:dyDescent="0.2">
      <c r="A111" s="26" t="s">
        <v>506</v>
      </c>
      <c r="B111" s="13">
        <v>110</v>
      </c>
      <c r="C111" s="14" t="s">
        <v>1473</v>
      </c>
      <c r="D111" s="12" t="s">
        <v>79</v>
      </c>
      <c r="E111" s="24">
        <v>1</v>
      </c>
      <c r="F111" s="24">
        <v>5368470</v>
      </c>
      <c r="G111" s="25">
        <f>7000250-1631779.66</f>
        <v>5368470.34</v>
      </c>
      <c r="H111" s="17">
        <v>5368470.34</v>
      </c>
      <c r="I111" s="18">
        <v>62025002800017</v>
      </c>
      <c r="L111" s="12"/>
      <c r="M111" s="15" t="s">
        <v>389</v>
      </c>
    </row>
    <row r="112" spans="1:13" ht="42.75" x14ac:dyDescent="0.2">
      <c r="A112" s="26" t="s">
        <v>507</v>
      </c>
      <c r="B112" s="13">
        <v>111</v>
      </c>
      <c r="C112" s="14" t="s">
        <v>127</v>
      </c>
      <c r="D112" s="12" t="s">
        <v>1971</v>
      </c>
      <c r="E112" s="24">
        <v>50</v>
      </c>
      <c r="F112" s="24">
        <v>2538</v>
      </c>
      <c r="G112" s="25">
        <v>126900</v>
      </c>
      <c r="H112" s="17">
        <v>126900</v>
      </c>
      <c r="I112" s="18"/>
      <c r="L112" s="12"/>
      <c r="M112" s="15" t="s">
        <v>389</v>
      </c>
    </row>
    <row r="113" spans="1:13" ht="42.75" x14ac:dyDescent="0.2">
      <c r="A113" s="26" t="s">
        <v>508</v>
      </c>
      <c r="B113" s="13">
        <v>112</v>
      </c>
      <c r="C113" s="14" t="s">
        <v>128</v>
      </c>
      <c r="D113" s="12" t="s">
        <v>1974</v>
      </c>
      <c r="E113" s="24">
        <v>10</v>
      </c>
      <c r="F113" s="24">
        <v>585</v>
      </c>
      <c r="G113" s="25">
        <v>0</v>
      </c>
      <c r="H113" s="17">
        <v>0</v>
      </c>
      <c r="I113" s="18"/>
      <c r="L113" s="12"/>
      <c r="M113" s="12" t="s">
        <v>2</v>
      </c>
    </row>
    <row r="114" spans="1:13" ht="73.5" customHeight="1" x14ac:dyDescent="0.2">
      <c r="A114" s="26" t="s">
        <v>509</v>
      </c>
      <c r="B114" s="13">
        <v>113</v>
      </c>
      <c r="C114" s="14" t="s">
        <v>1473</v>
      </c>
      <c r="D114" s="12" t="s">
        <v>79</v>
      </c>
      <c r="E114" s="24">
        <v>1</v>
      </c>
      <c r="F114" s="24">
        <v>7360779</v>
      </c>
      <c r="G114" s="25">
        <f>8500000-1139220.8</f>
        <v>7360779.2000000002</v>
      </c>
      <c r="H114" s="17">
        <v>7360779.2000000002</v>
      </c>
      <c r="I114" s="18" t="s">
        <v>1984</v>
      </c>
      <c r="L114" s="12" t="s">
        <v>1999</v>
      </c>
      <c r="M114" s="12" t="s">
        <v>1998</v>
      </c>
    </row>
    <row r="115" spans="1:13" ht="42.75" x14ac:dyDescent="0.2">
      <c r="A115" s="26" t="s">
        <v>510</v>
      </c>
      <c r="B115" s="13">
        <v>114</v>
      </c>
      <c r="C115" s="14" t="s">
        <v>141</v>
      </c>
      <c r="D115" s="12" t="s">
        <v>1971</v>
      </c>
      <c r="E115" s="24">
        <v>2</v>
      </c>
      <c r="F115" s="24">
        <v>4795</v>
      </c>
      <c r="G115" s="25">
        <v>9590</v>
      </c>
      <c r="H115" s="17">
        <v>9590</v>
      </c>
      <c r="I115" s="19"/>
      <c r="L115" s="20"/>
      <c r="M115" s="15" t="s">
        <v>389</v>
      </c>
    </row>
    <row r="116" spans="1:13" ht="42.75" x14ac:dyDescent="0.2">
      <c r="A116" s="26" t="s">
        <v>511</v>
      </c>
      <c r="B116" s="13">
        <v>115</v>
      </c>
      <c r="C116" s="14" t="s">
        <v>1473</v>
      </c>
      <c r="D116" s="12" t="s">
        <v>79</v>
      </c>
      <c r="E116" s="24">
        <v>1</v>
      </c>
      <c r="F116" s="24">
        <v>6175120</v>
      </c>
      <c r="G116" s="25">
        <f>8800216-2625095.55</f>
        <v>6175120.4500000002</v>
      </c>
      <c r="H116" s="17">
        <v>6175120.4500000002</v>
      </c>
      <c r="I116" s="18">
        <v>62025002800017</v>
      </c>
      <c r="L116" s="12"/>
      <c r="M116" s="15" t="s">
        <v>389</v>
      </c>
    </row>
    <row r="117" spans="1:13" ht="42.75" x14ac:dyDescent="0.2">
      <c r="A117" s="26" t="s">
        <v>512</v>
      </c>
      <c r="B117" s="13">
        <v>116</v>
      </c>
      <c r="C117" s="14" t="s">
        <v>130</v>
      </c>
      <c r="D117" s="12" t="s">
        <v>1971</v>
      </c>
      <c r="E117" s="24">
        <v>10</v>
      </c>
      <c r="F117" s="24">
        <v>1995</v>
      </c>
      <c r="G117" s="25">
        <v>19950</v>
      </c>
      <c r="H117" s="17">
        <v>19950</v>
      </c>
      <c r="I117" s="18"/>
      <c r="L117" s="12"/>
      <c r="M117" s="15" t="s">
        <v>389</v>
      </c>
    </row>
    <row r="118" spans="1:13" ht="42.75" x14ac:dyDescent="0.2">
      <c r="A118" s="26" t="s">
        <v>513</v>
      </c>
      <c r="B118" s="13">
        <v>117</v>
      </c>
      <c r="C118" s="14" t="s">
        <v>142</v>
      </c>
      <c r="D118" s="12" t="s">
        <v>1971</v>
      </c>
      <c r="E118" s="24">
        <v>5</v>
      </c>
      <c r="F118" s="24">
        <v>1739</v>
      </c>
      <c r="G118" s="25">
        <v>8695</v>
      </c>
      <c r="H118" s="17">
        <v>8695</v>
      </c>
      <c r="I118" s="18"/>
      <c r="L118" s="12"/>
      <c r="M118" s="15" t="s">
        <v>389</v>
      </c>
    </row>
    <row r="119" spans="1:13" ht="42.75" x14ac:dyDescent="0.2">
      <c r="A119" s="26" t="s">
        <v>514</v>
      </c>
      <c r="B119" s="13">
        <v>118</v>
      </c>
      <c r="C119" s="14" t="s">
        <v>136</v>
      </c>
      <c r="D119" s="12" t="s">
        <v>1971</v>
      </c>
      <c r="E119" s="24">
        <v>1</v>
      </c>
      <c r="F119" s="24">
        <v>47259</v>
      </c>
      <c r="G119" s="25">
        <v>47259</v>
      </c>
      <c r="H119" s="17">
        <v>47259</v>
      </c>
      <c r="I119" s="18"/>
      <c r="L119" s="12"/>
      <c r="M119" s="15" t="s">
        <v>389</v>
      </c>
    </row>
    <row r="120" spans="1:13" ht="42.75" x14ac:dyDescent="0.2">
      <c r="A120" s="26" t="s">
        <v>515</v>
      </c>
      <c r="B120" s="13">
        <v>119</v>
      </c>
      <c r="C120" s="14" t="s">
        <v>129</v>
      </c>
      <c r="D120" s="12" t="s">
        <v>1971</v>
      </c>
      <c r="E120" s="24">
        <v>5</v>
      </c>
      <c r="F120" s="24">
        <v>1763</v>
      </c>
      <c r="G120" s="25">
        <v>8815</v>
      </c>
      <c r="H120" s="17">
        <v>8815</v>
      </c>
      <c r="I120" s="18"/>
      <c r="L120" s="12"/>
      <c r="M120" s="15" t="s">
        <v>389</v>
      </c>
    </row>
    <row r="121" spans="1:13" ht="42.75" x14ac:dyDescent="0.2">
      <c r="A121" s="26" t="s">
        <v>516</v>
      </c>
      <c r="B121" s="13">
        <v>120</v>
      </c>
      <c r="C121" s="14" t="s">
        <v>1489</v>
      </c>
      <c r="D121" s="12" t="s">
        <v>1971</v>
      </c>
      <c r="E121" s="24">
        <v>1</v>
      </c>
      <c r="F121" s="24">
        <v>8599</v>
      </c>
      <c r="G121" s="25">
        <v>8599</v>
      </c>
      <c r="H121" s="17">
        <v>8599</v>
      </c>
      <c r="I121" s="18"/>
      <c r="L121" s="12"/>
      <c r="M121" s="15" t="s">
        <v>389</v>
      </c>
    </row>
    <row r="122" spans="1:13" ht="28.5" x14ac:dyDescent="0.2">
      <c r="A122" s="26" t="s">
        <v>517</v>
      </c>
      <c r="B122" s="13">
        <v>121</v>
      </c>
      <c r="C122" s="14" t="s">
        <v>1490</v>
      </c>
      <c r="D122" s="12" t="s">
        <v>29</v>
      </c>
      <c r="E122" s="24">
        <v>5</v>
      </c>
      <c r="F122" s="24">
        <v>7818</v>
      </c>
      <c r="G122" s="25">
        <v>39090</v>
      </c>
      <c r="H122" s="17">
        <v>39090</v>
      </c>
      <c r="I122" s="18"/>
      <c r="L122" s="12"/>
      <c r="M122" s="15" t="s">
        <v>389</v>
      </c>
    </row>
    <row r="123" spans="1:13" ht="42.75" x14ac:dyDescent="0.2">
      <c r="A123" s="26" t="s">
        <v>518</v>
      </c>
      <c r="B123" s="13">
        <v>122</v>
      </c>
      <c r="C123" s="14" t="s">
        <v>1491</v>
      </c>
      <c r="D123" s="12" t="s">
        <v>1971</v>
      </c>
      <c r="E123" s="24">
        <v>2</v>
      </c>
      <c r="F123" s="24">
        <v>14181</v>
      </c>
      <c r="G123" s="25">
        <v>28362</v>
      </c>
      <c r="H123" s="17">
        <v>28362</v>
      </c>
      <c r="I123" s="19"/>
      <c r="J123" s="20"/>
      <c r="K123" s="20"/>
      <c r="L123" s="20"/>
      <c r="M123" s="15" t="s">
        <v>389</v>
      </c>
    </row>
    <row r="124" spans="1:13" ht="42.75" x14ac:dyDescent="0.2">
      <c r="A124" s="26" t="s">
        <v>519</v>
      </c>
      <c r="B124" s="13">
        <v>123</v>
      </c>
      <c r="C124" s="14" t="s">
        <v>133</v>
      </c>
      <c r="D124" s="12" t="s">
        <v>1971</v>
      </c>
      <c r="E124" s="24">
        <v>2</v>
      </c>
      <c r="F124" s="24">
        <v>17061</v>
      </c>
      <c r="G124" s="27">
        <v>0</v>
      </c>
      <c r="H124" s="17">
        <v>0</v>
      </c>
      <c r="I124" s="18"/>
      <c r="J124" s="20"/>
      <c r="K124" s="20"/>
      <c r="L124" s="12"/>
      <c r="M124" s="12" t="s">
        <v>2</v>
      </c>
    </row>
    <row r="125" spans="1:13" ht="42.75" x14ac:dyDescent="0.2">
      <c r="A125" s="26" t="s">
        <v>520</v>
      </c>
      <c r="B125" s="13">
        <v>124</v>
      </c>
      <c r="C125" s="14" t="s">
        <v>133</v>
      </c>
      <c r="D125" s="12" t="s">
        <v>1971</v>
      </c>
      <c r="E125" s="24">
        <v>5</v>
      </c>
      <c r="F125" s="24">
        <v>17061</v>
      </c>
      <c r="G125" s="27">
        <v>0</v>
      </c>
      <c r="H125" s="17">
        <v>0</v>
      </c>
      <c r="I125" s="18"/>
      <c r="J125" s="20"/>
      <c r="K125" s="20"/>
      <c r="L125" s="12"/>
      <c r="M125" s="12" t="s">
        <v>2</v>
      </c>
    </row>
    <row r="126" spans="1:13" ht="28.5" x14ac:dyDescent="0.2">
      <c r="A126" s="26" t="s">
        <v>521</v>
      </c>
      <c r="B126" s="13">
        <v>125</v>
      </c>
      <c r="C126" s="14" t="s">
        <v>1492</v>
      </c>
      <c r="D126" s="12" t="s">
        <v>1975</v>
      </c>
      <c r="E126" s="24">
        <v>5</v>
      </c>
      <c r="F126" s="24">
        <v>4850</v>
      </c>
      <c r="G126" s="25">
        <v>24250</v>
      </c>
      <c r="H126" s="17">
        <v>24250</v>
      </c>
      <c r="I126" s="18"/>
      <c r="J126" s="20"/>
      <c r="K126" s="20"/>
      <c r="L126" s="12"/>
      <c r="M126" s="15" t="s">
        <v>389</v>
      </c>
    </row>
    <row r="127" spans="1:13" ht="57" x14ac:dyDescent="0.2">
      <c r="A127" s="26" t="s">
        <v>522</v>
      </c>
      <c r="B127" s="13">
        <v>126</v>
      </c>
      <c r="C127" s="14" t="s">
        <v>1493</v>
      </c>
      <c r="D127" s="12" t="s">
        <v>1970</v>
      </c>
      <c r="E127" s="24">
        <v>1</v>
      </c>
      <c r="F127" s="24">
        <v>63968</v>
      </c>
      <c r="G127" s="25">
        <v>63968</v>
      </c>
      <c r="H127" s="17">
        <v>63968</v>
      </c>
      <c r="I127" s="18"/>
      <c r="L127" s="12"/>
      <c r="M127" s="15" t="s">
        <v>389</v>
      </c>
    </row>
    <row r="128" spans="1:13" ht="28.5" x14ac:dyDescent="0.2">
      <c r="A128" s="26" t="s">
        <v>523</v>
      </c>
      <c r="B128" s="13">
        <v>127</v>
      </c>
      <c r="C128" s="14" t="s">
        <v>1494</v>
      </c>
      <c r="D128" s="12" t="s">
        <v>161</v>
      </c>
      <c r="E128" s="24">
        <v>4</v>
      </c>
      <c r="F128" s="24">
        <v>90000</v>
      </c>
      <c r="G128" s="25">
        <v>360000</v>
      </c>
      <c r="H128" s="17">
        <v>360000</v>
      </c>
      <c r="I128" s="18"/>
      <c r="L128" s="12"/>
      <c r="M128" s="15" t="s">
        <v>389</v>
      </c>
    </row>
    <row r="129" spans="1:13" ht="42.75" x14ac:dyDescent="0.2">
      <c r="A129" s="26" t="s">
        <v>524</v>
      </c>
      <c r="B129" s="13">
        <v>128</v>
      </c>
      <c r="C129" s="14" t="s">
        <v>137</v>
      </c>
      <c r="D129" s="12" t="s">
        <v>1971</v>
      </c>
      <c r="E129" s="24">
        <v>5</v>
      </c>
      <c r="F129" s="24">
        <v>1930</v>
      </c>
      <c r="G129" s="27">
        <v>0</v>
      </c>
      <c r="H129" s="17">
        <v>0</v>
      </c>
      <c r="I129" s="18"/>
      <c r="L129" s="12"/>
      <c r="M129" s="12" t="s">
        <v>2</v>
      </c>
    </row>
    <row r="130" spans="1:13" ht="42.75" x14ac:dyDescent="0.2">
      <c r="A130" s="26" t="s">
        <v>525</v>
      </c>
      <c r="B130" s="13">
        <v>129</v>
      </c>
      <c r="C130" s="14" t="s">
        <v>144</v>
      </c>
      <c r="D130" s="12" t="s">
        <v>1972</v>
      </c>
      <c r="E130" s="24">
        <v>4</v>
      </c>
      <c r="F130" s="24">
        <v>6000</v>
      </c>
      <c r="G130" s="25">
        <v>24000</v>
      </c>
      <c r="H130" s="17">
        <v>24000</v>
      </c>
      <c r="I130" s="18"/>
      <c r="L130" s="12"/>
      <c r="M130" s="15" t="s">
        <v>389</v>
      </c>
    </row>
    <row r="131" spans="1:13" ht="42.75" x14ac:dyDescent="0.2">
      <c r="A131" s="26" t="s">
        <v>526</v>
      </c>
      <c r="B131" s="13">
        <v>130</v>
      </c>
      <c r="C131" s="14" t="s">
        <v>1495</v>
      </c>
      <c r="D131" s="12" t="s">
        <v>51</v>
      </c>
      <c r="E131" s="24">
        <v>1</v>
      </c>
      <c r="F131" s="24">
        <v>25101</v>
      </c>
      <c r="G131" s="25">
        <v>25101</v>
      </c>
      <c r="H131" s="17">
        <v>25101</v>
      </c>
      <c r="I131" s="18"/>
      <c r="L131" s="12"/>
      <c r="M131" s="15" t="s">
        <v>389</v>
      </c>
    </row>
    <row r="132" spans="1:13" ht="42.75" x14ac:dyDescent="0.2">
      <c r="A132" s="26" t="s">
        <v>527</v>
      </c>
      <c r="B132" s="13">
        <v>131</v>
      </c>
      <c r="C132" s="14" t="s">
        <v>1496</v>
      </c>
      <c r="D132" s="12" t="s">
        <v>1971</v>
      </c>
      <c r="E132" s="24">
        <v>1</v>
      </c>
      <c r="F132" s="24">
        <v>51830</v>
      </c>
      <c r="G132" s="13">
        <v>0</v>
      </c>
      <c r="H132" s="17">
        <v>0</v>
      </c>
      <c r="I132" s="18"/>
      <c r="L132" s="12"/>
      <c r="M132" s="12" t="s">
        <v>2</v>
      </c>
    </row>
    <row r="133" spans="1:13" ht="28.5" x14ac:dyDescent="0.2">
      <c r="A133" s="26" t="s">
        <v>528</v>
      </c>
      <c r="B133" s="13">
        <v>132</v>
      </c>
      <c r="C133" s="14" t="s">
        <v>1497</v>
      </c>
      <c r="D133" s="12" t="s">
        <v>43</v>
      </c>
      <c r="E133" s="24">
        <v>5</v>
      </c>
      <c r="F133" s="24">
        <v>17095</v>
      </c>
      <c r="G133" s="25">
        <v>85475</v>
      </c>
      <c r="H133" s="17">
        <v>85475</v>
      </c>
      <c r="I133" s="18"/>
      <c r="L133" s="12"/>
      <c r="M133" s="15" t="s">
        <v>389</v>
      </c>
    </row>
    <row r="134" spans="1:13" ht="28.5" x14ac:dyDescent="0.2">
      <c r="A134" s="26" t="s">
        <v>529</v>
      </c>
      <c r="B134" s="13">
        <v>133</v>
      </c>
      <c r="C134" s="14" t="s">
        <v>138</v>
      </c>
      <c r="D134" s="12" t="s">
        <v>73</v>
      </c>
      <c r="E134" s="24">
        <v>8</v>
      </c>
      <c r="F134" s="24">
        <v>60546</v>
      </c>
      <c r="G134" s="25">
        <v>484368</v>
      </c>
      <c r="H134" s="17">
        <v>484368</v>
      </c>
      <c r="I134" s="18"/>
      <c r="L134" s="12"/>
      <c r="M134" s="15" t="s">
        <v>389</v>
      </c>
    </row>
    <row r="135" spans="1:13" ht="42.75" x14ac:dyDescent="0.2">
      <c r="A135" s="26" t="s">
        <v>530</v>
      </c>
      <c r="B135" s="13">
        <v>134</v>
      </c>
      <c r="C135" s="14" t="s">
        <v>132</v>
      </c>
      <c r="D135" s="12" t="s">
        <v>1971</v>
      </c>
      <c r="E135" s="24">
        <v>10</v>
      </c>
      <c r="F135" s="24">
        <v>10788</v>
      </c>
      <c r="G135" s="25">
        <v>107880</v>
      </c>
      <c r="H135" s="17">
        <v>107880</v>
      </c>
      <c r="I135" s="18"/>
      <c r="L135" s="12"/>
      <c r="M135" s="15" t="s">
        <v>389</v>
      </c>
    </row>
    <row r="136" spans="1:13" ht="42.75" x14ac:dyDescent="0.2">
      <c r="A136" s="26" t="s">
        <v>531</v>
      </c>
      <c r="B136" s="13">
        <v>135</v>
      </c>
      <c r="C136" s="14" t="s">
        <v>131</v>
      </c>
      <c r="D136" s="12" t="s">
        <v>1971</v>
      </c>
      <c r="E136" s="24">
        <v>5</v>
      </c>
      <c r="F136" s="24">
        <v>13155</v>
      </c>
      <c r="G136" s="25">
        <v>65775</v>
      </c>
      <c r="H136" s="17">
        <v>65775</v>
      </c>
      <c r="I136" s="19"/>
      <c r="L136" s="20"/>
      <c r="M136" s="15" t="s">
        <v>389</v>
      </c>
    </row>
    <row r="137" spans="1:13" ht="28.5" x14ac:dyDescent="0.2">
      <c r="A137" s="26" t="s">
        <v>532</v>
      </c>
      <c r="B137" s="13">
        <v>136</v>
      </c>
      <c r="C137" s="14" t="s">
        <v>150</v>
      </c>
      <c r="D137" s="12" t="s">
        <v>161</v>
      </c>
      <c r="E137" s="24">
        <v>15</v>
      </c>
      <c r="F137" s="24">
        <v>29000</v>
      </c>
      <c r="G137" s="25">
        <v>435000</v>
      </c>
      <c r="H137" s="17">
        <v>435000</v>
      </c>
      <c r="I137" s="18"/>
      <c r="L137" s="12"/>
      <c r="M137" s="15" t="s">
        <v>389</v>
      </c>
    </row>
    <row r="138" spans="1:13" ht="42.75" x14ac:dyDescent="0.2">
      <c r="A138" s="26" t="s">
        <v>533</v>
      </c>
      <c r="B138" s="13">
        <v>137</v>
      </c>
      <c r="C138" s="14" t="s">
        <v>145</v>
      </c>
      <c r="D138" s="12" t="s">
        <v>1971</v>
      </c>
      <c r="E138" s="24">
        <v>1</v>
      </c>
      <c r="F138" s="24">
        <v>33592</v>
      </c>
      <c r="G138" s="25">
        <v>33592</v>
      </c>
      <c r="H138" s="17">
        <v>33592</v>
      </c>
      <c r="I138" s="18"/>
      <c r="L138" s="12"/>
      <c r="M138" s="15" t="s">
        <v>389</v>
      </c>
    </row>
    <row r="139" spans="1:13" ht="28.5" x14ac:dyDescent="0.2">
      <c r="A139" s="26" t="s">
        <v>534</v>
      </c>
      <c r="B139" s="13">
        <v>138</v>
      </c>
      <c r="C139" s="14" t="s">
        <v>145</v>
      </c>
      <c r="D139" s="12" t="s">
        <v>1975</v>
      </c>
      <c r="E139" s="24">
        <v>2</v>
      </c>
      <c r="F139" s="24">
        <v>33592</v>
      </c>
      <c r="G139" s="25">
        <v>67184</v>
      </c>
      <c r="H139" s="17">
        <v>67184</v>
      </c>
      <c r="I139" s="18"/>
      <c r="L139" s="12"/>
      <c r="M139" s="15" t="s">
        <v>389</v>
      </c>
    </row>
    <row r="140" spans="1:13" ht="42.75" x14ac:dyDescent="0.2">
      <c r="A140" s="26" t="s">
        <v>535</v>
      </c>
      <c r="B140" s="13">
        <v>139</v>
      </c>
      <c r="C140" s="14" t="s">
        <v>134</v>
      </c>
      <c r="D140" s="12" t="s">
        <v>1971</v>
      </c>
      <c r="E140" s="24">
        <v>2</v>
      </c>
      <c r="F140" s="24">
        <v>23399</v>
      </c>
      <c r="G140" s="25">
        <v>46798</v>
      </c>
      <c r="H140" s="17">
        <v>46798</v>
      </c>
      <c r="I140" s="19"/>
      <c r="L140" s="20"/>
      <c r="M140" s="15" t="s">
        <v>389</v>
      </c>
    </row>
    <row r="141" spans="1:13" ht="42.75" x14ac:dyDescent="0.2">
      <c r="A141" s="26" t="s">
        <v>536</v>
      </c>
      <c r="B141" s="13">
        <v>140</v>
      </c>
      <c r="C141" s="14" t="s">
        <v>140</v>
      </c>
      <c r="D141" s="12" t="s">
        <v>1971</v>
      </c>
      <c r="E141" s="24">
        <v>2</v>
      </c>
      <c r="F141" s="24">
        <v>12191</v>
      </c>
      <c r="G141" s="25">
        <v>24382</v>
      </c>
      <c r="H141" s="17">
        <v>24382</v>
      </c>
      <c r="I141" s="18"/>
      <c r="L141" s="12"/>
      <c r="M141" s="15" t="s">
        <v>389</v>
      </c>
    </row>
    <row r="142" spans="1:13" ht="42.75" x14ac:dyDescent="0.2">
      <c r="A142" s="26" t="s">
        <v>537</v>
      </c>
      <c r="B142" s="13">
        <v>141</v>
      </c>
      <c r="C142" s="14" t="s">
        <v>139</v>
      </c>
      <c r="D142" s="12" t="s">
        <v>1971</v>
      </c>
      <c r="E142" s="24">
        <v>5</v>
      </c>
      <c r="F142" s="24">
        <v>3461</v>
      </c>
      <c r="G142" s="25">
        <v>17305</v>
      </c>
      <c r="H142" s="17">
        <v>17305</v>
      </c>
      <c r="I142" s="18"/>
      <c r="L142" s="12"/>
      <c r="M142" s="15" t="s">
        <v>389</v>
      </c>
    </row>
    <row r="143" spans="1:13" ht="42.75" x14ac:dyDescent="0.2">
      <c r="A143" s="26" t="s">
        <v>538</v>
      </c>
      <c r="B143" s="13">
        <v>142</v>
      </c>
      <c r="C143" s="14" t="s">
        <v>135</v>
      </c>
      <c r="D143" s="12" t="s">
        <v>1971</v>
      </c>
      <c r="E143" s="24">
        <v>2</v>
      </c>
      <c r="F143" s="24">
        <v>23375</v>
      </c>
      <c r="G143" s="25">
        <v>46750</v>
      </c>
      <c r="H143" s="17">
        <v>46750</v>
      </c>
      <c r="I143" s="18"/>
      <c r="L143" s="12"/>
      <c r="M143" s="15" t="s">
        <v>389</v>
      </c>
    </row>
    <row r="144" spans="1:13" ht="42.75" x14ac:dyDescent="0.2">
      <c r="A144" s="26" t="s">
        <v>539</v>
      </c>
      <c r="B144" s="13">
        <v>143</v>
      </c>
      <c r="C144" s="14" t="s">
        <v>1498</v>
      </c>
      <c r="D144" s="12" t="s">
        <v>1971</v>
      </c>
      <c r="E144" s="24">
        <v>2</v>
      </c>
      <c r="F144" s="24">
        <v>24628</v>
      </c>
      <c r="G144" s="25">
        <v>49256</v>
      </c>
      <c r="H144" s="17">
        <v>49256</v>
      </c>
      <c r="I144" s="18"/>
      <c r="L144" s="12"/>
      <c r="M144" s="15" t="s">
        <v>389</v>
      </c>
    </row>
    <row r="145" spans="1:13" ht="42.75" x14ac:dyDescent="0.2">
      <c r="A145" s="26" t="s">
        <v>540</v>
      </c>
      <c r="B145" s="13">
        <v>144</v>
      </c>
      <c r="C145" s="14" t="s">
        <v>1499</v>
      </c>
      <c r="D145" s="12" t="s">
        <v>29</v>
      </c>
      <c r="E145" s="24">
        <v>2</v>
      </c>
      <c r="F145" s="24">
        <v>137025</v>
      </c>
      <c r="G145" s="25">
        <v>274050</v>
      </c>
      <c r="H145" s="17">
        <v>274050</v>
      </c>
      <c r="I145" s="18"/>
      <c r="L145" s="12"/>
      <c r="M145" s="15" t="s">
        <v>389</v>
      </c>
    </row>
    <row r="146" spans="1:13" ht="42.75" x14ac:dyDescent="0.2">
      <c r="A146" s="26" t="s">
        <v>541</v>
      </c>
      <c r="B146" s="13">
        <v>145</v>
      </c>
      <c r="C146" s="14" t="s">
        <v>143</v>
      </c>
      <c r="D146" s="12" t="s">
        <v>1971</v>
      </c>
      <c r="E146" s="24">
        <v>1</v>
      </c>
      <c r="F146" s="24">
        <v>9383</v>
      </c>
      <c r="G146" s="27">
        <v>0</v>
      </c>
      <c r="H146" s="17">
        <v>0</v>
      </c>
      <c r="I146" s="18"/>
      <c r="L146" s="12"/>
      <c r="M146" s="12" t="s">
        <v>2</v>
      </c>
    </row>
    <row r="147" spans="1:13" ht="42.75" x14ac:dyDescent="0.2">
      <c r="A147" s="26" t="s">
        <v>542</v>
      </c>
      <c r="B147" s="13">
        <v>146</v>
      </c>
      <c r="C147" s="14" t="s">
        <v>1473</v>
      </c>
      <c r="D147" s="12" t="s">
        <v>79</v>
      </c>
      <c r="E147" s="24">
        <v>1</v>
      </c>
      <c r="F147" s="24">
        <v>16687043</v>
      </c>
      <c r="G147" s="25">
        <v>16687043</v>
      </c>
      <c r="H147" s="17">
        <v>16687043</v>
      </c>
      <c r="I147" s="18">
        <v>62025002800017</v>
      </c>
      <c r="L147" s="12"/>
      <c r="M147" s="15" t="s">
        <v>389</v>
      </c>
    </row>
    <row r="148" spans="1:13" ht="42.75" x14ac:dyDescent="0.2">
      <c r="A148" s="26" t="s">
        <v>543</v>
      </c>
      <c r="B148" s="13">
        <v>147</v>
      </c>
      <c r="C148" s="14" t="s">
        <v>1500</v>
      </c>
      <c r="D148" s="12" t="s">
        <v>1971</v>
      </c>
      <c r="E148" s="24">
        <v>20</v>
      </c>
      <c r="F148" s="24">
        <v>197750</v>
      </c>
      <c r="G148" s="25">
        <v>3955000</v>
      </c>
      <c r="H148" s="17">
        <v>3955000</v>
      </c>
      <c r="I148" s="18"/>
      <c r="L148" s="12"/>
      <c r="M148" s="15" t="s">
        <v>389</v>
      </c>
    </row>
    <row r="149" spans="1:13" ht="42.75" x14ac:dyDescent="0.2">
      <c r="A149" s="26" t="s">
        <v>544</v>
      </c>
      <c r="B149" s="13">
        <v>148</v>
      </c>
      <c r="C149" s="14" t="s">
        <v>155</v>
      </c>
      <c r="D149" s="12" t="s">
        <v>1972</v>
      </c>
      <c r="E149" s="24">
        <v>2</v>
      </c>
      <c r="F149" s="24">
        <v>8440</v>
      </c>
      <c r="G149" s="25">
        <v>16880</v>
      </c>
      <c r="H149" s="17">
        <v>16880</v>
      </c>
      <c r="I149" s="18"/>
      <c r="L149" s="12"/>
      <c r="M149" s="15" t="s">
        <v>389</v>
      </c>
    </row>
    <row r="150" spans="1:13" ht="42.75" x14ac:dyDescent="0.2">
      <c r="A150" s="26" t="s">
        <v>545</v>
      </c>
      <c r="B150" s="13">
        <v>149</v>
      </c>
      <c r="C150" s="14" t="s">
        <v>1501</v>
      </c>
      <c r="D150" s="12" t="s">
        <v>1972</v>
      </c>
      <c r="E150" s="24">
        <v>2</v>
      </c>
      <c r="F150" s="24">
        <v>17000</v>
      </c>
      <c r="G150" s="25">
        <v>34000</v>
      </c>
      <c r="H150" s="17">
        <v>34000</v>
      </c>
      <c r="I150" s="18"/>
      <c r="L150" s="12"/>
      <c r="M150" s="15" t="s">
        <v>389</v>
      </c>
    </row>
    <row r="151" spans="1:13" ht="42.75" x14ac:dyDescent="0.2">
      <c r="A151" s="26" t="s">
        <v>546</v>
      </c>
      <c r="B151" s="13">
        <v>150</v>
      </c>
      <c r="C151" s="14" t="s">
        <v>153</v>
      </c>
      <c r="D151" s="12" t="s">
        <v>1971</v>
      </c>
      <c r="E151" s="24">
        <v>10</v>
      </c>
      <c r="F151" s="24">
        <v>11000</v>
      </c>
      <c r="G151" s="25">
        <v>110000</v>
      </c>
      <c r="H151" s="17">
        <v>110000</v>
      </c>
      <c r="I151" s="18"/>
      <c r="L151" s="12"/>
      <c r="M151" s="15" t="s">
        <v>389</v>
      </c>
    </row>
    <row r="152" spans="1:13" ht="42.75" x14ac:dyDescent="0.2">
      <c r="A152" s="26" t="s">
        <v>547</v>
      </c>
      <c r="B152" s="13">
        <v>151</v>
      </c>
      <c r="C152" s="14" t="s">
        <v>1502</v>
      </c>
      <c r="D152" s="12" t="s">
        <v>1971</v>
      </c>
      <c r="E152" s="24">
        <v>5</v>
      </c>
      <c r="F152" s="24">
        <v>24346</v>
      </c>
      <c r="G152" s="25">
        <v>121730</v>
      </c>
      <c r="H152" s="17">
        <v>121730</v>
      </c>
      <c r="I152" s="18"/>
      <c r="L152" s="12"/>
      <c r="M152" s="15" t="s">
        <v>389</v>
      </c>
    </row>
    <row r="153" spans="1:13" ht="42.75" x14ac:dyDescent="0.2">
      <c r="A153" s="26" t="s">
        <v>548</v>
      </c>
      <c r="B153" s="13">
        <v>152</v>
      </c>
      <c r="C153" s="14" t="s">
        <v>156</v>
      </c>
      <c r="D153" s="12" t="s">
        <v>1971</v>
      </c>
      <c r="E153" s="24">
        <v>20</v>
      </c>
      <c r="F153" s="24">
        <v>5067</v>
      </c>
      <c r="G153" s="25">
        <v>101340</v>
      </c>
      <c r="H153" s="17">
        <v>101340</v>
      </c>
      <c r="I153" s="18"/>
      <c r="L153" s="12"/>
      <c r="M153" s="15" t="s">
        <v>389</v>
      </c>
    </row>
    <row r="154" spans="1:13" ht="42.75" x14ac:dyDescent="0.2">
      <c r="A154" s="26" t="s">
        <v>549</v>
      </c>
      <c r="B154" s="13">
        <v>153</v>
      </c>
      <c r="C154" s="14" t="s">
        <v>157</v>
      </c>
      <c r="D154" s="12" t="s">
        <v>1971</v>
      </c>
      <c r="E154" s="24">
        <v>20</v>
      </c>
      <c r="F154" s="24">
        <v>6339</v>
      </c>
      <c r="G154" s="25">
        <v>126780</v>
      </c>
      <c r="H154" s="17">
        <v>126780</v>
      </c>
      <c r="I154" s="18"/>
      <c r="L154" s="12"/>
      <c r="M154" s="15" t="s">
        <v>389</v>
      </c>
    </row>
    <row r="155" spans="1:13" ht="28.5" x14ac:dyDescent="0.2">
      <c r="A155" s="26" t="s">
        <v>550</v>
      </c>
      <c r="B155" s="13">
        <v>154</v>
      </c>
      <c r="C155" s="14" t="s">
        <v>151</v>
      </c>
      <c r="D155" s="12" t="s">
        <v>73</v>
      </c>
      <c r="E155" s="24">
        <v>10</v>
      </c>
      <c r="F155" s="24">
        <v>16406</v>
      </c>
      <c r="G155" s="25">
        <v>164060</v>
      </c>
      <c r="H155" s="17">
        <v>164060</v>
      </c>
      <c r="I155" s="18"/>
      <c r="L155" s="12"/>
      <c r="M155" s="15" t="s">
        <v>389</v>
      </c>
    </row>
    <row r="156" spans="1:13" ht="42.75" x14ac:dyDescent="0.2">
      <c r="A156" s="26" t="s">
        <v>551</v>
      </c>
      <c r="B156" s="13">
        <v>155</v>
      </c>
      <c r="C156" s="14" t="s">
        <v>154</v>
      </c>
      <c r="D156" s="12" t="s">
        <v>1972</v>
      </c>
      <c r="E156" s="24">
        <v>4</v>
      </c>
      <c r="F156" s="24">
        <v>5000</v>
      </c>
      <c r="G156" s="25">
        <v>20000</v>
      </c>
      <c r="H156" s="17">
        <v>20000</v>
      </c>
      <c r="I156" s="18"/>
      <c r="L156" s="12"/>
      <c r="M156" s="15" t="s">
        <v>389</v>
      </c>
    </row>
    <row r="157" spans="1:13" ht="42.75" x14ac:dyDescent="0.2">
      <c r="A157" s="26" t="s">
        <v>552</v>
      </c>
      <c r="B157" s="13">
        <v>156</v>
      </c>
      <c r="C157" s="14" t="s">
        <v>1503</v>
      </c>
      <c r="D157" s="12" t="s">
        <v>1971</v>
      </c>
      <c r="E157" s="24">
        <v>3</v>
      </c>
      <c r="F157" s="24">
        <v>313575</v>
      </c>
      <c r="G157" s="25">
        <v>940725</v>
      </c>
      <c r="H157" s="17">
        <v>940725</v>
      </c>
      <c r="I157" s="18"/>
      <c r="L157" s="12"/>
      <c r="M157" s="15" t="s">
        <v>389</v>
      </c>
    </row>
    <row r="158" spans="1:13" ht="42.75" x14ac:dyDescent="0.2">
      <c r="A158" s="26" t="s">
        <v>553</v>
      </c>
      <c r="B158" s="13">
        <v>157</v>
      </c>
      <c r="C158" s="14" t="s">
        <v>152</v>
      </c>
      <c r="D158" s="12" t="s">
        <v>1971</v>
      </c>
      <c r="E158" s="24">
        <v>20</v>
      </c>
      <c r="F158" s="24">
        <v>4690</v>
      </c>
      <c r="G158" s="25">
        <v>93800</v>
      </c>
      <c r="H158" s="17">
        <v>93800</v>
      </c>
      <c r="I158" s="18"/>
      <c r="L158" s="12"/>
      <c r="M158" s="15" t="s">
        <v>389</v>
      </c>
    </row>
    <row r="159" spans="1:13" ht="42.75" x14ac:dyDescent="0.2">
      <c r="A159" s="26" t="s">
        <v>554</v>
      </c>
      <c r="B159" s="13">
        <v>158</v>
      </c>
      <c r="C159" s="14" t="s">
        <v>1504</v>
      </c>
      <c r="D159" s="12" t="s">
        <v>1972</v>
      </c>
      <c r="E159" s="24">
        <v>10</v>
      </c>
      <c r="F159" s="24">
        <v>2724</v>
      </c>
      <c r="G159" s="25">
        <v>27240</v>
      </c>
      <c r="H159" s="17">
        <v>27240</v>
      </c>
      <c r="I159" s="18"/>
      <c r="L159" s="12"/>
      <c r="M159" s="15" t="s">
        <v>389</v>
      </c>
    </row>
    <row r="160" spans="1:13" ht="28.5" x14ac:dyDescent="0.2">
      <c r="A160" s="26" t="s">
        <v>555</v>
      </c>
      <c r="B160" s="13">
        <v>159</v>
      </c>
      <c r="C160" s="14" t="s">
        <v>1505</v>
      </c>
      <c r="D160" s="12" t="s">
        <v>45</v>
      </c>
      <c r="E160" s="24">
        <v>3</v>
      </c>
      <c r="F160" s="24">
        <v>31634</v>
      </c>
      <c r="G160" s="25">
        <v>94902</v>
      </c>
      <c r="H160" s="17">
        <v>94902</v>
      </c>
      <c r="I160" s="18"/>
      <c r="L160" s="12"/>
      <c r="M160" s="15" t="s">
        <v>389</v>
      </c>
    </row>
    <row r="161" spans="1:13" ht="42.75" x14ac:dyDescent="0.2">
      <c r="A161" s="26" t="s">
        <v>556</v>
      </c>
      <c r="B161" s="13">
        <v>160</v>
      </c>
      <c r="C161" s="14" t="s">
        <v>1473</v>
      </c>
      <c r="D161" s="12" t="s">
        <v>79</v>
      </c>
      <c r="E161" s="24">
        <v>1</v>
      </c>
      <c r="F161" s="24">
        <v>14047040</v>
      </c>
      <c r="G161" s="25">
        <f>16230788-2183747.53</f>
        <v>14047040.470000001</v>
      </c>
      <c r="H161" s="17">
        <v>14047040.470000001</v>
      </c>
      <c r="I161" s="18"/>
      <c r="L161" s="12"/>
      <c r="M161" s="15" t="s">
        <v>389</v>
      </c>
    </row>
    <row r="162" spans="1:13" ht="42.75" x14ac:dyDescent="0.2">
      <c r="A162" s="26" t="s">
        <v>557</v>
      </c>
      <c r="B162" s="13">
        <v>161</v>
      </c>
      <c r="C162" s="14" t="s">
        <v>1506</v>
      </c>
      <c r="D162" s="12" t="s">
        <v>1972</v>
      </c>
      <c r="E162" s="24">
        <v>2</v>
      </c>
      <c r="F162" s="24">
        <v>54487</v>
      </c>
      <c r="G162" s="25">
        <v>108974</v>
      </c>
      <c r="H162" s="17">
        <v>108974</v>
      </c>
      <c r="I162" s="18"/>
      <c r="L162" s="12"/>
      <c r="M162" s="15" t="s">
        <v>389</v>
      </c>
    </row>
    <row r="163" spans="1:13" ht="42.75" x14ac:dyDescent="0.2">
      <c r="A163" s="26" t="s">
        <v>558</v>
      </c>
      <c r="B163" s="13">
        <v>162</v>
      </c>
      <c r="C163" s="14" t="s">
        <v>1507</v>
      </c>
      <c r="D163" s="12" t="s">
        <v>1972</v>
      </c>
      <c r="E163" s="24">
        <v>1200</v>
      </c>
      <c r="F163" s="24">
        <v>585</v>
      </c>
      <c r="G163" s="25">
        <v>702000</v>
      </c>
      <c r="H163" s="17">
        <v>702000</v>
      </c>
      <c r="I163" s="18"/>
      <c r="L163" s="12"/>
      <c r="M163" s="15" t="s">
        <v>389</v>
      </c>
    </row>
    <row r="164" spans="1:13" ht="42.75" x14ac:dyDescent="0.2">
      <c r="A164" s="26" t="s">
        <v>559</v>
      </c>
      <c r="B164" s="13">
        <v>163</v>
      </c>
      <c r="C164" s="14" t="s">
        <v>1508</v>
      </c>
      <c r="D164" s="12" t="s">
        <v>1972</v>
      </c>
      <c r="E164" s="24">
        <v>1500</v>
      </c>
      <c r="F164" s="24">
        <v>535</v>
      </c>
      <c r="G164" s="25">
        <v>802500</v>
      </c>
      <c r="H164" s="17">
        <v>802500</v>
      </c>
      <c r="I164" s="18"/>
      <c r="L164" s="12"/>
      <c r="M164" s="15" t="s">
        <v>389</v>
      </c>
    </row>
    <row r="165" spans="1:13" ht="42.75" x14ac:dyDescent="0.2">
      <c r="A165" s="26" t="s">
        <v>560</v>
      </c>
      <c r="B165" s="13">
        <v>164</v>
      </c>
      <c r="C165" s="14" t="s">
        <v>163</v>
      </c>
      <c r="D165" s="12" t="s">
        <v>1971</v>
      </c>
      <c r="E165" s="24">
        <v>4</v>
      </c>
      <c r="F165" s="24">
        <v>21498</v>
      </c>
      <c r="G165" s="25">
        <v>85992</v>
      </c>
      <c r="H165" s="17">
        <v>85992</v>
      </c>
      <c r="I165" s="18"/>
      <c r="L165" s="12"/>
      <c r="M165" s="15" t="s">
        <v>389</v>
      </c>
    </row>
    <row r="166" spans="1:13" ht="42.75" x14ac:dyDescent="0.2">
      <c r="A166" s="26" t="s">
        <v>561</v>
      </c>
      <c r="B166" s="13">
        <v>165</v>
      </c>
      <c r="C166" s="14" t="s">
        <v>165</v>
      </c>
      <c r="D166" s="12" t="s">
        <v>1971</v>
      </c>
      <c r="E166" s="24">
        <v>2</v>
      </c>
      <c r="F166" s="24">
        <v>7425</v>
      </c>
      <c r="G166" s="25">
        <v>14850</v>
      </c>
      <c r="H166" s="17">
        <v>14850</v>
      </c>
      <c r="I166" s="18"/>
      <c r="L166" s="12"/>
      <c r="M166" s="15" t="s">
        <v>389</v>
      </c>
    </row>
    <row r="167" spans="1:13" ht="42.75" x14ac:dyDescent="0.2">
      <c r="A167" s="26" t="s">
        <v>562</v>
      </c>
      <c r="B167" s="13">
        <v>166</v>
      </c>
      <c r="C167" s="14" t="s">
        <v>1509</v>
      </c>
      <c r="D167" s="12" t="s">
        <v>1974</v>
      </c>
      <c r="E167" s="24">
        <v>4</v>
      </c>
      <c r="F167" s="24">
        <v>98291</v>
      </c>
      <c r="G167" s="25">
        <v>393164</v>
      </c>
      <c r="H167" s="17">
        <v>393164</v>
      </c>
      <c r="I167" s="18"/>
      <c r="L167" s="12"/>
      <c r="M167" s="15" t="s">
        <v>389</v>
      </c>
    </row>
    <row r="168" spans="1:13" ht="42.75" x14ac:dyDescent="0.2">
      <c r="A168" s="26" t="s">
        <v>563</v>
      </c>
      <c r="B168" s="13">
        <v>167</v>
      </c>
      <c r="C168" s="14" t="s">
        <v>1510</v>
      </c>
      <c r="D168" s="12" t="s">
        <v>1971</v>
      </c>
      <c r="E168" s="24">
        <v>10</v>
      </c>
      <c r="F168" s="24">
        <v>1421</v>
      </c>
      <c r="G168" s="25">
        <v>14210</v>
      </c>
      <c r="H168" s="17">
        <v>14210</v>
      </c>
      <c r="I168" s="18"/>
      <c r="L168" s="12"/>
      <c r="M168" s="15" t="s">
        <v>389</v>
      </c>
    </row>
    <row r="169" spans="1:13" ht="42.75" x14ac:dyDescent="0.2">
      <c r="A169" s="26" t="s">
        <v>564</v>
      </c>
      <c r="B169" s="13">
        <v>168</v>
      </c>
      <c r="C169" s="14" t="s">
        <v>1511</v>
      </c>
      <c r="D169" s="12" t="s">
        <v>1971</v>
      </c>
      <c r="E169" s="24">
        <v>60</v>
      </c>
      <c r="F169" s="24">
        <v>5514</v>
      </c>
      <c r="G169" s="25">
        <v>330840</v>
      </c>
      <c r="H169" s="17">
        <v>330840</v>
      </c>
      <c r="I169" s="18"/>
      <c r="L169" s="12"/>
      <c r="M169" s="15" t="s">
        <v>389</v>
      </c>
    </row>
    <row r="170" spans="1:13" ht="42.75" x14ac:dyDescent="0.2">
      <c r="A170" s="26" t="s">
        <v>565</v>
      </c>
      <c r="B170" s="13">
        <v>169</v>
      </c>
      <c r="C170" s="14" t="s">
        <v>1512</v>
      </c>
      <c r="D170" s="12" t="s">
        <v>1971</v>
      </c>
      <c r="E170" s="24">
        <v>60</v>
      </c>
      <c r="F170" s="24">
        <v>5335</v>
      </c>
      <c r="G170" s="25">
        <v>320100</v>
      </c>
      <c r="H170" s="17">
        <v>320100</v>
      </c>
      <c r="I170" s="18"/>
      <c r="L170" s="12"/>
      <c r="M170" s="15" t="s">
        <v>389</v>
      </c>
    </row>
    <row r="171" spans="1:13" ht="42.75" x14ac:dyDescent="0.2">
      <c r="A171" s="26" t="s">
        <v>566</v>
      </c>
      <c r="B171" s="13">
        <v>170</v>
      </c>
      <c r="C171" s="14" t="s">
        <v>164</v>
      </c>
      <c r="D171" s="12" t="s">
        <v>1971</v>
      </c>
      <c r="E171" s="24">
        <v>10</v>
      </c>
      <c r="F171" s="24">
        <v>1873</v>
      </c>
      <c r="G171" s="27">
        <v>0</v>
      </c>
      <c r="H171" s="17">
        <v>0</v>
      </c>
      <c r="I171" s="18"/>
      <c r="L171" s="12"/>
      <c r="M171" s="12" t="s">
        <v>2</v>
      </c>
    </row>
    <row r="172" spans="1:13" ht="57" x14ac:dyDescent="0.2">
      <c r="A172" s="26" t="s">
        <v>567</v>
      </c>
      <c r="B172" s="13">
        <v>171</v>
      </c>
      <c r="C172" s="14" t="s">
        <v>168</v>
      </c>
      <c r="D172" s="12" t="s">
        <v>1970</v>
      </c>
      <c r="E172" s="24">
        <v>1</v>
      </c>
      <c r="F172" s="24">
        <v>119806</v>
      </c>
      <c r="G172" s="25">
        <v>119806</v>
      </c>
      <c r="H172" s="17">
        <v>119806</v>
      </c>
      <c r="I172" s="18"/>
      <c r="L172" s="12"/>
      <c r="M172" s="15" t="s">
        <v>389</v>
      </c>
    </row>
    <row r="173" spans="1:13" ht="42.75" x14ac:dyDescent="0.2">
      <c r="A173" s="26" t="s">
        <v>568</v>
      </c>
      <c r="B173" s="13">
        <v>172</v>
      </c>
      <c r="C173" s="14" t="s">
        <v>162</v>
      </c>
      <c r="D173" s="12" t="s">
        <v>1971</v>
      </c>
      <c r="E173" s="24">
        <v>10</v>
      </c>
      <c r="F173" s="24">
        <v>13787</v>
      </c>
      <c r="G173" s="25">
        <v>137870</v>
      </c>
      <c r="H173" s="17">
        <v>137870</v>
      </c>
      <c r="I173" s="18"/>
      <c r="L173" s="12"/>
      <c r="M173" s="15" t="s">
        <v>389</v>
      </c>
    </row>
    <row r="174" spans="1:13" ht="42.75" x14ac:dyDescent="0.2">
      <c r="A174" s="26" t="s">
        <v>569</v>
      </c>
      <c r="B174" s="13">
        <v>173</v>
      </c>
      <c r="C174" s="14" t="s">
        <v>159</v>
      </c>
      <c r="D174" s="12" t="s">
        <v>1971</v>
      </c>
      <c r="E174" s="24">
        <v>5</v>
      </c>
      <c r="F174" s="24">
        <v>11987</v>
      </c>
      <c r="G174" s="25">
        <v>59935</v>
      </c>
      <c r="H174" s="17">
        <v>59935</v>
      </c>
      <c r="I174" s="18"/>
      <c r="L174" s="12"/>
      <c r="M174" s="15" t="s">
        <v>389</v>
      </c>
    </row>
    <row r="175" spans="1:13" ht="42.75" x14ac:dyDescent="0.2">
      <c r="A175" s="26" t="s">
        <v>570</v>
      </c>
      <c r="B175" s="13">
        <v>174</v>
      </c>
      <c r="C175" s="14" t="s">
        <v>1513</v>
      </c>
      <c r="D175" s="12" t="s">
        <v>51</v>
      </c>
      <c r="E175" s="24">
        <v>3</v>
      </c>
      <c r="F175" s="24">
        <v>30747</v>
      </c>
      <c r="G175" s="25">
        <v>92241</v>
      </c>
      <c r="H175" s="17">
        <v>92241</v>
      </c>
      <c r="I175" s="18"/>
      <c r="L175" s="12"/>
      <c r="M175" s="15" t="s">
        <v>389</v>
      </c>
    </row>
    <row r="176" spans="1:13" ht="28.5" x14ac:dyDescent="0.2">
      <c r="A176" s="26" t="s">
        <v>571</v>
      </c>
      <c r="B176" s="13">
        <v>175</v>
      </c>
      <c r="C176" s="14" t="s">
        <v>1514</v>
      </c>
      <c r="D176" s="12" t="s">
        <v>73</v>
      </c>
      <c r="E176" s="24">
        <v>4</v>
      </c>
      <c r="F176" s="24">
        <v>52520</v>
      </c>
      <c r="G176" s="27">
        <v>0</v>
      </c>
      <c r="H176" s="17">
        <v>0</v>
      </c>
      <c r="I176" s="18"/>
      <c r="L176" s="12"/>
      <c r="M176" s="12" t="s">
        <v>2</v>
      </c>
    </row>
    <row r="177" spans="1:13" ht="28.5" x14ac:dyDescent="0.2">
      <c r="A177" s="26" t="s">
        <v>572</v>
      </c>
      <c r="B177" s="13">
        <v>176</v>
      </c>
      <c r="C177" s="14" t="s">
        <v>1515</v>
      </c>
      <c r="D177" s="12" t="s">
        <v>161</v>
      </c>
      <c r="E177" s="24">
        <v>1500</v>
      </c>
      <c r="F177" s="24">
        <v>69</v>
      </c>
      <c r="G177" s="25">
        <v>103500</v>
      </c>
      <c r="H177" s="17">
        <v>103500</v>
      </c>
      <c r="I177" s="18"/>
      <c r="L177" s="12"/>
      <c r="M177" s="15" t="s">
        <v>389</v>
      </c>
    </row>
    <row r="178" spans="1:13" ht="28.5" x14ac:dyDescent="0.2">
      <c r="A178" s="26" t="s">
        <v>573</v>
      </c>
      <c r="B178" s="13">
        <v>177</v>
      </c>
      <c r="C178" s="14" t="s">
        <v>195</v>
      </c>
      <c r="D178" s="12" t="s">
        <v>73</v>
      </c>
      <c r="E178" s="24">
        <v>8</v>
      </c>
      <c r="F178" s="24">
        <v>8073</v>
      </c>
      <c r="G178" s="27">
        <v>0</v>
      </c>
      <c r="H178" s="17">
        <v>0</v>
      </c>
      <c r="I178" s="18"/>
      <c r="L178" s="12"/>
      <c r="M178" s="12" t="s">
        <v>2</v>
      </c>
    </row>
    <row r="179" spans="1:13" ht="28.5" x14ac:dyDescent="0.2">
      <c r="A179" s="26" t="s">
        <v>574</v>
      </c>
      <c r="B179" s="13">
        <v>178</v>
      </c>
      <c r="C179" s="14" t="s">
        <v>195</v>
      </c>
      <c r="D179" s="12" t="s">
        <v>43</v>
      </c>
      <c r="E179" s="24">
        <v>5</v>
      </c>
      <c r="F179" s="24">
        <v>8073</v>
      </c>
      <c r="G179" s="27">
        <v>0</v>
      </c>
      <c r="H179" s="17">
        <v>0</v>
      </c>
      <c r="I179" s="18"/>
      <c r="L179" s="12"/>
      <c r="M179" s="12" t="s">
        <v>2</v>
      </c>
    </row>
    <row r="180" spans="1:13" ht="28.5" x14ac:dyDescent="0.2">
      <c r="A180" s="26" t="s">
        <v>575</v>
      </c>
      <c r="B180" s="13">
        <v>179</v>
      </c>
      <c r="C180" s="14" t="s">
        <v>1516</v>
      </c>
      <c r="D180" s="12" t="s">
        <v>73</v>
      </c>
      <c r="E180" s="24">
        <v>1</v>
      </c>
      <c r="F180" s="24">
        <v>127819</v>
      </c>
      <c r="G180" s="27">
        <v>0</v>
      </c>
      <c r="H180" s="17">
        <v>0</v>
      </c>
      <c r="I180" s="18"/>
      <c r="L180" s="12"/>
      <c r="M180" s="12" t="s">
        <v>2</v>
      </c>
    </row>
    <row r="181" spans="1:13" ht="28.5" x14ac:dyDescent="0.2">
      <c r="A181" s="26" t="s">
        <v>576</v>
      </c>
      <c r="B181" s="13">
        <v>180</v>
      </c>
      <c r="C181" s="14" t="s">
        <v>1517</v>
      </c>
      <c r="D181" s="12" t="s">
        <v>73</v>
      </c>
      <c r="E181" s="24">
        <v>1</v>
      </c>
      <c r="F181" s="24">
        <v>134546</v>
      </c>
      <c r="G181" s="27">
        <v>0</v>
      </c>
      <c r="H181" s="17">
        <v>0</v>
      </c>
      <c r="I181" s="18"/>
      <c r="L181" s="12"/>
      <c r="M181" s="12" t="s">
        <v>2</v>
      </c>
    </row>
    <row r="182" spans="1:13" ht="28.5" x14ac:dyDescent="0.2">
      <c r="A182" s="26" t="s">
        <v>577</v>
      </c>
      <c r="B182" s="13">
        <v>181</v>
      </c>
      <c r="C182" s="14" t="s">
        <v>200</v>
      </c>
      <c r="D182" s="12" t="s">
        <v>73</v>
      </c>
      <c r="E182" s="24">
        <v>25</v>
      </c>
      <c r="F182" s="24">
        <v>5787</v>
      </c>
      <c r="G182" s="27">
        <v>0</v>
      </c>
      <c r="H182" s="17">
        <v>0</v>
      </c>
      <c r="I182" s="18"/>
      <c r="L182" s="12"/>
      <c r="M182" s="12" t="s">
        <v>2</v>
      </c>
    </row>
    <row r="183" spans="1:13" ht="42.75" x14ac:dyDescent="0.2">
      <c r="A183" s="26" t="s">
        <v>578</v>
      </c>
      <c r="B183" s="13">
        <v>182</v>
      </c>
      <c r="C183" s="14" t="s">
        <v>201</v>
      </c>
      <c r="D183" s="12" t="s">
        <v>73</v>
      </c>
      <c r="E183" s="24">
        <v>25</v>
      </c>
      <c r="F183" s="24">
        <v>2019</v>
      </c>
      <c r="G183" s="27">
        <v>0</v>
      </c>
      <c r="H183" s="17">
        <v>0</v>
      </c>
      <c r="I183" s="18"/>
      <c r="L183" s="12"/>
      <c r="M183" s="12" t="s">
        <v>2</v>
      </c>
    </row>
    <row r="184" spans="1:13" ht="28.5" x14ac:dyDescent="0.2">
      <c r="A184" s="26" t="s">
        <v>579</v>
      </c>
      <c r="B184" s="13">
        <v>183</v>
      </c>
      <c r="C184" s="14" t="s">
        <v>199</v>
      </c>
      <c r="D184" s="12" t="s">
        <v>73</v>
      </c>
      <c r="E184" s="24">
        <v>12</v>
      </c>
      <c r="F184" s="24">
        <v>2019</v>
      </c>
      <c r="G184" s="27">
        <v>0</v>
      </c>
      <c r="H184" s="17">
        <v>0</v>
      </c>
      <c r="I184" s="18"/>
      <c r="L184" s="12"/>
      <c r="M184" s="12" t="s">
        <v>2</v>
      </c>
    </row>
    <row r="185" spans="1:13" ht="28.5" x14ac:dyDescent="0.2">
      <c r="A185" s="26" t="s">
        <v>580</v>
      </c>
      <c r="B185" s="13">
        <v>184</v>
      </c>
      <c r="C185" s="14" t="s">
        <v>1518</v>
      </c>
      <c r="D185" s="12" t="s">
        <v>43</v>
      </c>
      <c r="E185" s="24">
        <v>10</v>
      </c>
      <c r="F185" s="24">
        <v>491</v>
      </c>
      <c r="G185" s="27">
        <v>0</v>
      </c>
      <c r="H185" s="17">
        <v>0</v>
      </c>
      <c r="I185" s="18"/>
      <c r="L185" s="12"/>
      <c r="M185" s="12" t="s">
        <v>2</v>
      </c>
    </row>
    <row r="186" spans="1:13" ht="28.5" x14ac:dyDescent="0.2">
      <c r="A186" s="26" t="s">
        <v>581</v>
      </c>
      <c r="B186" s="13">
        <v>185</v>
      </c>
      <c r="C186" s="14" t="s">
        <v>203</v>
      </c>
      <c r="D186" s="12" t="s">
        <v>73</v>
      </c>
      <c r="E186" s="24">
        <v>2</v>
      </c>
      <c r="F186" s="24">
        <v>53000</v>
      </c>
      <c r="G186" s="27">
        <v>0</v>
      </c>
      <c r="H186" s="17">
        <v>0</v>
      </c>
      <c r="I186" s="18"/>
      <c r="L186" s="12"/>
      <c r="M186" s="12" t="s">
        <v>2</v>
      </c>
    </row>
    <row r="187" spans="1:13" ht="28.5" x14ac:dyDescent="0.2">
      <c r="A187" s="26" t="s">
        <v>582</v>
      </c>
      <c r="B187" s="13">
        <v>186</v>
      </c>
      <c r="C187" s="14" t="s">
        <v>186</v>
      </c>
      <c r="D187" s="12" t="s">
        <v>73</v>
      </c>
      <c r="E187" s="24">
        <v>4</v>
      </c>
      <c r="F187" s="24">
        <v>35000</v>
      </c>
      <c r="G187" s="27">
        <v>0</v>
      </c>
      <c r="H187" s="17">
        <v>0</v>
      </c>
      <c r="I187" s="18"/>
      <c r="L187" s="12"/>
      <c r="M187" s="12" t="s">
        <v>2</v>
      </c>
    </row>
    <row r="188" spans="1:13" ht="28.5" x14ac:dyDescent="0.2">
      <c r="A188" s="26" t="s">
        <v>583</v>
      </c>
      <c r="B188" s="13">
        <v>187</v>
      </c>
      <c r="C188" s="14" t="s">
        <v>1519</v>
      </c>
      <c r="D188" s="12" t="s">
        <v>161</v>
      </c>
      <c r="E188" s="24">
        <v>15</v>
      </c>
      <c r="F188" s="24">
        <v>33900</v>
      </c>
      <c r="G188" s="25">
        <v>508500</v>
      </c>
      <c r="H188" s="17">
        <v>508500</v>
      </c>
      <c r="I188" s="18"/>
      <c r="L188" s="12"/>
      <c r="M188" s="15" t="s">
        <v>389</v>
      </c>
    </row>
    <row r="189" spans="1:13" ht="28.5" x14ac:dyDescent="0.2">
      <c r="A189" s="26" t="s">
        <v>584</v>
      </c>
      <c r="B189" s="13">
        <v>188</v>
      </c>
      <c r="C189" s="14" t="s">
        <v>190</v>
      </c>
      <c r="D189" s="12" t="s">
        <v>73</v>
      </c>
      <c r="E189" s="24">
        <v>600</v>
      </c>
      <c r="F189" s="24">
        <v>807</v>
      </c>
      <c r="G189" s="27">
        <v>0</v>
      </c>
      <c r="H189" s="17">
        <v>0</v>
      </c>
      <c r="I189" s="18"/>
      <c r="L189" s="12"/>
      <c r="M189" s="12" t="s">
        <v>2</v>
      </c>
    </row>
    <row r="190" spans="1:13" ht="28.5" x14ac:dyDescent="0.2">
      <c r="A190" s="26" t="s">
        <v>585</v>
      </c>
      <c r="B190" s="13">
        <v>189</v>
      </c>
      <c r="C190" s="14" t="s">
        <v>179</v>
      </c>
      <c r="D190" s="12" t="s">
        <v>73</v>
      </c>
      <c r="E190" s="24">
        <v>2</v>
      </c>
      <c r="F190" s="24">
        <v>16145</v>
      </c>
      <c r="G190" s="27">
        <v>0</v>
      </c>
      <c r="H190" s="17">
        <v>0</v>
      </c>
      <c r="I190" s="18"/>
      <c r="L190" s="12"/>
      <c r="M190" s="12" t="s">
        <v>2</v>
      </c>
    </row>
    <row r="191" spans="1:13" ht="28.5" x14ac:dyDescent="0.2">
      <c r="A191" s="26" t="s">
        <v>586</v>
      </c>
      <c r="B191" s="13">
        <v>190</v>
      </c>
      <c r="C191" s="14" t="s">
        <v>202</v>
      </c>
      <c r="D191" s="12" t="s">
        <v>73</v>
      </c>
      <c r="E191" s="24">
        <v>2</v>
      </c>
      <c r="F191" s="24">
        <v>28000</v>
      </c>
      <c r="G191" s="27">
        <v>0</v>
      </c>
      <c r="H191" s="17">
        <v>0</v>
      </c>
      <c r="I191" s="18"/>
      <c r="L191" s="12"/>
      <c r="M191" s="12" t="s">
        <v>2</v>
      </c>
    </row>
    <row r="192" spans="1:13" ht="28.5" x14ac:dyDescent="0.2">
      <c r="A192" s="26" t="s">
        <v>587</v>
      </c>
      <c r="B192" s="13">
        <v>191</v>
      </c>
      <c r="C192" s="14" t="s">
        <v>1520</v>
      </c>
      <c r="D192" s="12" t="s">
        <v>73</v>
      </c>
      <c r="E192" s="24">
        <v>6</v>
      </c>
      <c r="F192" s="24">
        <v>18837</v>
      </c>
      <c r="G192" s="27">
        <v>0</v>
      </c>
      <c r="H192" s="17">
        <v>0</v>
      </c>
      <c r="I192" s="18"/>
      <c r="L192" s="12"/>
      <c r="M192" s="12" t="s">
        <v>2</v>
      </c>
    </row>
    <row r="193" spans="1:13" ht="28.5" x14ac:dyDescent="0.2">
      <c r="A193" s="26" t="s">
        <v>588</v>
      </c>
      <c r="B193" s="13">
        <v>192</v>
      </c>
      <c r="C193" s="14" t="s">
        <v>182</v>
      </c>
      <c r="D193" s="12" t="s">
        <v>73</v>
      </c>
      <c r="E193" s="24">
        <v>1800</v>
      </c>
      <c r="F193" s="24">
        <v>35</v>
      </c>
      <c r="G193" s="27">
        <v>0</v>
      </c>
      <c r="H193" s="17">
        <v>0</v>
      </c>
      <c r="I193" s="18"/>
      <c r="L193" s="12"/>
      <c r="M193" s="12" t="s">
        <v>2</v>
      </c>
    </row>
    <row r="194" spans="1:13" ht="42.75" x14ac:dyDescent="0.2">
      <c r="A194" s="26" t="s">
        <v>589</v>
      </c>
      <c r="B194" s="13">
        <v>193</v>
      </c>
      <c r="C194" s="14" t="s">
        <v>1521</v>
      </c>
      <c r="D194" s="12" t="s">
        <v>73</v>
      </c>
      <c r="E194" s="24">
        <v>9</v>
      </c>
      <c r="F194" s="24">
        <v>9418</v>
      </c>
      <c r="G194" s="27">
        <v>0</v>
      </c>
      <c r="H194" s="17">
        <v>0</v>
      </c>
      <c r="I194" s="18"/>
      <c r="L194" s="12"/>
      <c r="M194" s="12" t="s">
        <v>2</v>
      </c>
    </row>
    <row r="195" spans="1:13" ht="28.5" x14ac:dyDescent="0.2">
      <c r="A195" s="26" t="s">
        <v>590</v>
      </c>
      <c r="B195" s="13">
        <v>194</v>
      </c>
      <c r="C195" s="14" t="s">
        <v>191</v>
      </c>
      <c r="D195" s="12" t="s">
        <v>161</v>
      </c>
      <c r="E195" s="24">
        <v>15</v>
      </c>
      <c r="F195" s="24">
        <v>9000</v>
      </c>
      <c r="G195" s="25">
        <v>135000</v>
      </c>
      <c r="H195" s="17">
        <v>135000</v>
      </c>
      <c r="I195" s="18"/>
      <c r="L195" s="12"/>
      <c r="M195" s="15" t="s">
        <v>389</v>
      </c>
    </row>
    <row r="196" spans="1:13" ht="28.5" x14ac:dyDescent="0.2">
      <c r="A196" s="26" t="s">
        <v>591</v>
      </c>
      <c r="B196" s="13">
        <v>195</v>
      </c>
      <c r="C196" s="14" t="s">
        <v>181</v>
      </c>
      <c r="D196" s="12" t="s">
        <v>73</v>
      </c>
      <c r="E196" s="24">
        <v>30</v>
      </c>
      <c r="F196" s="24">
        <v>1351</v>
      </c>
      <c r="G196" s="27">
        <v>0</v>
      </c>
      <c r="H196" s="17">
        <v>0</v>
      </c>
      <c r="I196" s="18"/>
      <c r="L196" s="12"/>
      <c r="M196" s="12" t="s">
        <v>2</v>
      </c>
    </row>
    <row r="197" spans="1:13" ht="28.5" x14ac:dyDescent="0.2">
      <c r="A197" s="26" t="s">
        <v>592</v>
      </c>
      <c r="B197" s="13">
        <v>196</v>
      </c>
      <c r="C197" s="14" t="s">
        <v>196</v>
      </c>
      <c r="D197" s="12" t="s">
        <v>161</v>
      </c>
      <c r="E197" s="24">
        <v>40</v>
      </c>
      <c r="F197" s="24">
        <v>4300</v>
      </c>
      <c r="G197" s="25">
        <v>172000</v>
      </c>
      <c r="H197" s="17">
        <v>172000</v>
      </c>
      <c r="I197" s="18"/>
      <c r="L197" s="12"/>
      <c r="M197" s="15" t="s">
        <v>389</v>
      </c>
    </row>
    <row r="198" spans="1:13" ht="28.5" x14ac:dyDescent="0.2">
      <c r="A198" s="26" t="s">
        <v>593</v>
      </c>
      <c r="B198" s="13">
        <v>197</v>
      </c>
      <c r="C198" s="14" t="s">
        <v>196</v>
      </c>
      <c r="D198" s="12" t="s">
        <v>43</v>
      </c>
      <c r="E198" s="24">
        <v>3</v>
      </c>
      <c r="F198" s="24">
        <v>4300</v>
      </c>
      <c r="G198" s="27">
        <v>0</v>
      </c>
      <c r="H198" s="17">
        <v>0</v>
      </c>
      <c r="I198" s="18"/>
      <c r="L198" s="12"/>
      <c r="M198" s="12" t="s">
        <v>2</v>
      </c>
    </row>
    <row r="199" spans="1:13" ht="57" x14ac:dyDescent="0.2">
      <c r="A199" s="26" t="s">
        <v>594</v>
      </c>
      <c r="B199" s="13">
        <v>198</v>
      </c>
      <c r="C199" s="14" t="s">
        <v>1522</v>
      </c>
      <c r="D199" s="12" t="s">
        <v>73</v>
      </c>
      <c r="E199" s="24">
        <v>60</v>
      </c>
      <c r="F199" s="24">
        <v>8000</v>
      </c>
      <c r="G199" s="27">
        <v>0</v>
      </c>
      <c r="H199" s="17">
        <v>0</v>
      </c>
      <c r="I199" s="18"/>
      <c r="L199" s="12"/>
      <c r="M199" s="12" t="s">
        <v>2</v>
      </c>
    </row>
    <row r="200" spans="1:13" ht="57" x14ac:dyDescent="0.2">
      <c r="A200" s="26" t="s">
        <v>595</v>
      </c>
      <c r="B200" s="13">
        <v>199</v>
      </c>
      <c r="C200" s="14" t="s">
        <v>1523</v>
      </c>
      <c r="D200" s="12" t="s">
        <v>73</v>
      </c>
      <c r="E200" s="24">
        <v>65</v>
      </c>
      <c r="F200" s="24">
        <v>8500</v>
      </c>
      <c r="G200" s="27">
        <v>0</v>
      </c>
      <c r="H200" s="17">
        <v>0</v>
      </c>
      <c r="I200" s="18"/>
      <c r="L200" s="12"/>
      <c r="M200" s="12" t="s">
        <v>2</v>
      </c>
    </row>
    <row r="201" spans="1:13" ht="28.5" x14ac:dyDescent="0.2">
      <c r="A201" s="26" t="s">
        <v>596</v>
      </c>
      <c r="B201" s="13">
        <v>200</v>
      </c>
      <c r="C201" s="14" t="s">
        <v>176</v>
      </c>
      <c r="D201" s="12" t="s">
        <v>73</v>
      </c>
      <c r="E201" s="24">
        <v>4</v>
      </c>
      <c r="F201" s="24">
        <v>8500</v>
      </c>
      <c r="G201" s="27">
        <v>0</v>
      </c>
      <c r="H201" s="17">
        <v>0</v>
      </c>
      <c r="I201" s="18"/>
      <c r="L201" s="12"/>
      <c r="M201" s="12" t="s">
        <v>2</v>
      </c>
    </row>
    <row r="202" spans="1:13" ht="28.5" x14ac:dyDescent="0.2">
      <c r="A202" s="26" t="s">
        <v>597</v>
      </c>
      <c r="B202" s="13">
        <v>201</v>
      </c>
      <c r="C202" s="14" t="s">
        <v>189</v>
      </c>
      <c r="D202" s="12" t="s">
        <v>161</v>
      </c>
      <c r="E202" s="24">
        <v>10</v>
      </c>
      <c r="F202" s="24">
        <v>5800</v>
      </c>
      <c r="G202" s="25">
        <v>58000</v>
      </c>
      <c r="H202" s="17">
        <v>58000</v>
      </c>
      <c r="I202" s="18"/>
      <c r="L202" s="12"/>
      <c r="M202" s="15" t="s">
        <v>389</v>
      </c>
    </row>
    <row r="203" spans="1:13" ht="28.5" x14ac:dyDescent="0.2">
      <c r="A203" s="26" t="s">
        <v>598</v>
      </c>
      <c r="B203" s="13">
        <v>202</v>
      </c>
      <c r="C203" s="14" t="s">
        <v>189</v>
      </c>
      <c r="D203" s="12" t="s">
        <v>43</v>
      </c>
      <c r="E203" s="24">
        <v>5</v>
      </c>
      <c r="F203" s="24">
        <v>5800</v>
      </c>
      <c r="G203" s="27">
        <v>0</v>
      </c>
      <c r="H203" s="17">
        <v>0</v>
      </c>
      <c r="I203" s="18"/>
      <c r="L203" s="12"/>
      <c r="M203" s="12" t="s">
        <v>2</v>
      </c>
    </row>
    <row r="204" spans="1:13" ht="28.5" x14ac:dyDescent="0.2">
      <c r="A204" s="26" t="s">
        <v>599</v>
      </c>
      <c r="B204" s="13">
        <v>203</v>
      </c>
      <c r="C204" s="14" t="s">
        <v>1524</v>
      </c>
      <c r="D204" s="12" t="s">
        <v>43</v>
      </c>
      <c r="E204" s="24">
        <v>2</v>
      </c>
      <c r="F204" s="24">
        <v>16926</v>
      </c>
      <c r="G204" s="27">
        <v>0</v>
      </c>
      <c r="H204" s="17">
        <v>0</v>
      </c>
      <c r="I204" s="18"/>
      <c r="L204" s="12"/>
      <c r="M204" s="12" t="s">
        <v>2</v>
      </c>
    </row>
    <row r="205" spans="1:13" ht="28.5" x14ac:dyDescent="0.2">
      <c r="A205" s="26" t="s">
        <v>600</v>
      </c>
      <c r="B205" s="13">
        <v>204</v>
      </c>
      <c r="C205" s="14" t="s">
        <v>170</v>
      </c>
      <c r="D205" s="12" t="s">
        <v>73</v>
      </c>
      <c r="E205" s="24">
        <v>5</v>
      </c>
      <c r="F205" s="24">
        <v>9418</v>
      </c>
      <c r="G205" s="27">
        <v>0</v>
      </c>
      <c r="H205" s="17">
        <v>0</v>
      </c>
      <c r="I205" s="18"/>
      <c r="L205" s="12"/>
      <c r="M205" s="12" t="s">
        <v>2</v>
      </c>
    </row>
    <row r="206" spans="1:13" ht="28.5" x14ac:dyDescent="0.2">
      <c r="A206" s="26" t="s">
        <v>601</v>
      </c>
      <c r="B206" s="13">
        <v>205</v>
      </c>
      <c r="C206" s="14" t="s">
        <v>192</v>
      </c>
      <c r="D206" s="12" t="s">
        <v>73</v>
      </c>
      <c r="E206" s="24">
        <v>6</v>
      </c>
      <c r="F206" s="24">
        <v>9808</v>
      </c>
      <c r="G206" s="27">
        <v>0</v>
      </c>
      <c r="H206" s="17">
        <v>0</v>
      </c>
      <c r="I206" s="18"/>
      <c r="L206" s="12"/>
      <c r="M206" s="12" t="s">
        <v>2</v>
      </c>
    </row>
    <row r="207" spans="1:13" ht="28.5" x14ac:dyDescent="0.2">
      <c r="A207" s="26" t="s">
        <v>602</v>
      </c>
      <c r="B207" s="13">
        <v>206</v>
      </c>
      <c r="C207" s="14" t="s">
        <v>197</v>
      </c>
      <c r="D207" s="12" t="s">
        <v>43</v>
      </c>
      <c r="E207" s="24">
        <v>1500</v>
      </c>
      <c r="F207" s="24">
        <v>88</v>
      </c>
      <c r="G207" s="27">
        <v>0</v>
      </c>
      <c r="H207" s="17">
        <v>0</v>
      </c>
      <c r="I207" s="18"/>
      <c r="L207" s="12"/>
      <c r="M207" s="12" t="s">
        <v>2</v>
      </c>
    </row>
    <row r="208" spans="1:13" ht="28.5" x14ac:dyDescent="0.2">
      <c r="A208" s="26" t="s">
        <v>603</v>
      </c>
      <c r="B208" s="13">
        <v>207</v>
      </c>
      <c r="C208" s="14" t="s">
        <v>194</v>
      </c>
      <c r="D208" s="12" t="s">
        <v>43</v>
      </c>
      <c r="E208" s="24">
        <v>4</v>
      </c>
      <c r="F208" s="24">
        <v>6500</v>
      </c>
      <c r="G208" s="27">
        <v>0</v>
      </c>
      <c r="H208" s="17">
        <v>0</v>
      </c>
      <c r="I208" s="18"/>
      <c r="L208" s="12"/>
      <c r="M208" s="12" t="s">
        <v>2</v>
      </c>
    </row>
    <row r="209" spans="1:13" ht="28.5" x14ac:dyDescent="0.2">
      <c r="A209" s="26" t="s">
        <v>604</v>
      </c>
      <c r="B209" s="13">
        <v>208</v>
      </c>
      <c r="C209" s="14" t="s">
        <v>194</v>
      </c>
      <c r="D209" s="12" t="s">
        <v>161</v>
      </c>
      <c r="E209" s="24">
        <v>15</v>
      </c>
      <c r="F209" s="24">
        <v>6500</v>
      </c>
      <c r="G209" s="25">
        <v>97500</v>
      </c>
      <c r="H209" s="17">
        <v>97500</v>
      </c>
      <c r="I209" s="18"/>
      <c r="L209" s="12"/>
      <c r="M209" s="15" t="s">
        <v>389</v>
      </c>
    </row>
    <row r="210" spans="1:13" ht="28.5" x14ac:dyDescent="0.2">
      <c r="A210" s="26" t="s">
        <v>605</v>
      </c>
      <c r="B210" s="13">
        <v>209</v>
      </c>
      <c r="C210" s="14" t="s">
        <v>194</v>
      </c>
      <c r="D210" s="12" t="s">
        <v>43</v>
      </c>
      <c r="E210" s="24">
        <v>3</v>
      </c>
      <c r="F210" s="24">
        <v>6500</v>
      </c>
      <c r="G210" s="27">
        <v>0</v>
      </c>
      <c r="H210" s="17">
        <v>0</v>
      </c>
      <c r="I210" s="18"/>
      <c r="L210" s="12"/>
      <c r="M210" s="12" t="s">
        <v>2</v>
      </c>
    </row>
    <row r="211" spans="1:13" ht="28.5" x14ac:dyDescent="0.2">
      <c r="A211" s="26" t="s">
        <v>606</v>
      </c>
      <c r="B211" s="13">
        <v>210</v>
      </c>
      <c r="C211" s="14" t="s">
        <v>185</v>
      </c>
      <c r="D211" s="12" t="s">
        <v>73</v>
      </c>
      <c r="E211" s="24">
        <v>60</v>
      </c>
      <c r="F211" s="24">
        <v>1393</v>
      </c>
      <c r="G211" s="27">
        <v>0</v>
      </c>
      <c r="H211" s="21">
        <v>0</v>
      </c>
      <c r="I211" s="18"/>
      <c r="L211" s="12"/>
      <c r="M211" s="12" t="s">
        <v>2</v>
      </c>
    </row>
    <row r="212" spans="1:13" ht="42.75" x14ac:dyDescent="0.2">
      <c r="A212" s="26" t="s">
        <v>607</v>
      </c>
      <c r="B212" s="13">
        <v>211</v>
      </c>
      <c r="C212" s="14" t="s">
        <v>188</v>
      </c>
      <c r="D212" s="12" t="s">
        <v>43</v>
      </c>
      <c r="E212" s="24">
        <v>5</v>
      </c>
      <c r="F212" s="24">
        <v>8073</v>
      </c>
      <c r="G212" s="27">
        <v>0</v>
      </c>
      <c r="H212" s="17">
        <v>0</v>
      </c>
      <c r="I212" s="18"/>
      <c r="L212" s="12"/>
      <c r="M212" s="12" t="s">
        <v>2</v>
      </c>
    </row>
    <row r="213" spans="1:13" ht="28.5" x14ac:dyDescent="0.2">
      <c r="A213" s="26" t="s">
        <v>608</v>
      </c>
      <c r="B213" s="13">
        <v>212</v>
      </c>
      <c r="C213" s="14" t="s">
        <v>1525</v>
      </c>
      <c r="D213" s="12" t="s">
        <v>43</v>
      </c>
      <c r="E213" s="24">
        <v>20</v>
      </c>
      <c r="F213" s="24">
        <v>2019</v>
      </c>
      <c r="G213" s="27">
        <v>0</v>
      </c>
      <c r="H213" s="17">
        <v>0</v>
      </c>
      <c r="I213" s="18"/>
      <c r="L213" s="12"/>
      <c r="M213" s="12" t="s">
        <v>2</v>
      </c>
    </row>
    <row r="214" spans="1:13" ht="28.5" x14ac:dyDescent="0.2">
      <c r="A214" s="26" t="s">
        <v>609</v>
      </c>
      <c r="B214" s="13">
        <v>213</v>
      </c>
      <c r="C214" s="14" t="s">
        <v>1526</v>
      </c>
      <c r="D214" s="12" t="s">
        <v>29</v>
      </c>
      <c r="E214" s="24">
        <v>12</v>
      </c>
      <c r="F214" s="24">
        <v>5335</v>
      </c>
      <c r="G214" s="25">
        <v>64020</v>
      </c>
      <c r="H214" s="17">
        <v>64020</v>
      </c>
      <c r="I214" s="18"/>
      <c r="L214" s="12"/>
      <c r="M214" s="15" t="s">
        <v>389</v>
      </c>
    </row>
    <row r="215" spans="1:13" ht="42.75" x14ac:dyDescent="0.2">
      <c r="A215" s="26" t="s">
        <v>610</v>
      </c>
      <c r="B215" s="13">
        <v>214</v>
      </c>
      <c r="C215" s="14" t="s">
        <v>172</v>
      </c>
      <c r="D215" s="12" t="s">
        <v>73</v>
      </c>
      <c r="E215" s="24">
        <v>6</v>
      </c>
      <c r="F215" s="24">
        <v>10764</v>
      </c>
      <c r="G215" s="27">
        <v>0</v>
      </c>
      <c r="H215" s="17">
        <v>0</v>
      </c>
      <c r="I215" s="18"/>
      <c r="L215" s="12"/>
      <c r="M215" s="12" t="s">
        <v>2</v>
      </c>
    </row>
    <row r="216" spans="1:13" ht="28.5" x14ac:dyDescent="0.2">
      <c r="A216" s="26" t="s">
        <v>611</v>
      </c>
      <c r="B216" s="13">
        <v>215</v>
      </c>
      <c r="C216" s="14" t="s">
        <v>1527</v>
      </c>
      <c r="D216" s="12" t="s">
        <v>73</v>
      </c>
      <c r="E216" s="24">
        <v>1</v>
      </c>
      <c r="F216" s="24">
        <v>414400</v>
      </c>
      <c r="G216" s="27">
        <v>0</v>
      </c>
      <c r="H216" s="17">
        <v>0</v>
      </c>
      <c r="I216" s="18"/>
      <c r="L216" s="12"/>
      <c r="M216" s="12" t="s">
        <v>2</v>
      </c>
    </row>
    <row r="217" spans="1:13" ht="42.75" x14ac:dyDescent="0.2">
      <c r="A217" s="26" t="s">
        <v>612</v>
      </c>
      <c r="B217" s="13">
        <v>216</v>
      </c>
      <c r="C217" s="14" t="s">
        <v>205</v>
      </c>
      <c r="D217" s="12" t="s">
        <v>1971</v>
      </c>
      <c r="E217" s="24">
        <v>1</v>
      </c>
      <c r="F217" s="24">
        <v>59200</v>
      </c>
      <c r="G217" s="25">
        <v>59200</v>
      </c>
      <c r="H217" s="17">
        <v>59200</v>
      </c>
      <c r="I217" s="18"/>
      <c r="L217" s="12"/>
      <c r="M217" s="15" t="s">
        <v>389</v>
      </c>
    </row>
    <row r="218" spans="1:13" ht="28.5" x14ac:dyDescent="0.2">
      <c r="A218" s="26" t="s">
        <v>613</v>
      </c>
      <c r="B218" s="13">
        <v>217</v>
      </c>
      <c r="C218" s="14" t="s">
        <v>184</v>
      </c>
      <c r="D218" s="12" t="s">
        <v>73</v>
      </c>
      <c r="E218" s="24">
        <v>6</v>
      </c>
      <c r="F218" s="24">
        <v>52900</v>
      </c>
      <c r="G218" s="27">
        <v>0</v>
      </c>
      <c r="H218" s="17">
        <v>0</v>
      </c>
      <c r="I218" s="18"/>
      <c r="L218" s="12"/>
      <c r="M218" s="12" t="s">
        <v>2</v>
      </c>
    </row>
    <row r="219" spans="1:13" ht="42.75" x14ac:dyDescent="0.2">
      <c r="A219" s="26" t="s">
        <v>614</v>
      </c>
      <c r="B219" s="13">
        <v>218</v>
      </c>
      <c r="C219" s="14" t="s">
        <v>183</v>
      </c>
      <c r="D219" s="12" t="s">
        <v>73</v>
      </c>
      <c r="E219" s="24">
        <v>4</v>
      </c>
      <c r="F219" s="24">
        <v>196153</v>
      </c>
      <c r="G219" s="27">
        <v>0</v>
      </c>
      <c r="H219" s="17">
        <v>0</v>
      </c>
      <c r="I219" s="18"/>
      <c r="L219" s="12"/>
      <c r="M219" s="12" t="s">
        <v>2</v>
      </c>
    </row>
    <row r="220" spans="1:13" ht="28.5" x14ac:dyDescent="0.2">
      <c r="A220" s="26" t="s">
        <v>615</v>
      </c>
      <c r="B220" s="13">
        <v>219</v>
      </c>
      <c r="C220" s="14" t="s">
        <v>177</v>
      </c>
      <c r="D220" s="12" t="s">
        <v>73</v>
      </c>
      <c r="E220" s="24">
        <v>4</v>
      </c>
      <c r="F220" s="24">
        <v>47092</v>
      </c>
      <c r="G220" s="27">
        <v>0</v>
      </c>
      <c r="H220" s="17">
        <v>0</v>
      </c>
      <c r="I220" s="18"/>
      <c r="L220" s="12"/>
      <c r="M220" s="12" t="s">
        <v>2</v>
      </c>
    </row>
    <row r="221" spans="1:13" ht="28.5" x14ac:dyDescent="0.2">
      <c r="A221" s="26" t="s">
        <v>616</v>
      </c>
      <c r="B221" s="13">
        <v>220</v>
      </c>
      <c r="C221" s="14" t="s">
        <v>175</v>
      </c>
      <c r="D221" s="12" t="s">
        <v>73</v>
      </c>
      <c r="E221" s="24">
        <v>8</v>
      </c>
      <c r="F221" s="24">
        <v>33637</v>
      </c>
      <c r="G221" s="27">
        <v>0</v>
      </c>
      <c r="H221" s="17">
        <v>0</v>
      </c>
      <c r="I221" s="18"/>
      <c r="L221" s="12"/>
      <c r="M221" s="12" t="s">
        <v>2</v>
      </c>
    </row>
    <row r="222" spans="1:13" ht="28.5" x14ac:dyDescent="0.2">
      <c r="A222" s="26" t="s">
        <v>617</v>
      </c>
      <c r="B222" s="13">
        <v>221</v>
      </c>
      <c r="C222" s="14" t="s">
        <v>173</v>
      </c>
      <c r="D222" s="12" t="s">
        <v>73</v>
      </c>
      <c r="E222" s="24">
        <v>1</v>
      </c>
      <c r="F222" s="24">
        <v>63480</v>
      </c>
      <c r="G222" s="27">
        <v>0</v>
      </c>
      <c r="H222" s="17">
        <v>0</v>
      </c>
      <c r="I222" s="18"/>
      <c r="L222" s="12"/>
      <c r="M222" s="12" t="s">
        <v>2</v>
      </c>
    </row>
    <row r="223" spans="1:13" ht="28.5" x14ac:dyDescent="0.2">
      <c r="A223" s="26" t="s">
        <v>618</v>
      </c>
      <c r="B223" s="13">
        <v>222</v>
      </c>
      <c r="C223" s="14" t="s">
        <v>187</v>
      </c>
      <c r="D223" s="12" t="s">
        <v>73</v>
      </c>
      <c r="E223" s="24">
        <v>1</v>
      </c>
      <c r="F223" s="24">
        <v>63480</v>
      </c>
      <c r="G223" s="27">
        <v>0</v>
      </c>
      <c r="H223" s="17">
        <v>0</v>
      </c>
      <c r="I223" s="18"/>
      <c r="L223" s="12"/>
      <c r="M223" s="12" t="s">
        <v>2</v>
      </c>
    </row>
    <row r="224" spans="1:13" ht="42.75" x14ac:dyDescent="0.2">
      <c r="A224" s="26" t="s">
        <v>619</v>
      </c>
      <c r="B224" s="13">
        <v>223</v>
      </c>
      <c r="C224" s="14" t="s">
        <v>1528</v>
      </c>
      <c r="D224" s="12" t="s">
        <v>73</v>
      </c>
      <c r="E224" s="24">
        <v>5</v>
      </c>
      <c r="F224" s="24">
        <v>40115</v>
      </c>
      <c r="G224" s="27">
        <v>0</v>
      </c>
      <c r="H224" s="17">
        <v>0</v>
      </c>
      <c r="I224" s="18"/>
      <c r="L224" s="12"/>
      <c r="M224" s="12" t="s">
        <v>2</v>
      </c>
    </row>
    <row r="225" spans="1:13" ht="28.5" x14ac:dyDescent="0.2">
      <c r="A225" s="26" t="s">
        <v>620</v>
      </c>
      <c r="B225" s="13">
        <v>224</v>
      </c>
      <c r="C225" s="14" t="s">
        <v>174</v>
      </c>
      <c r="D225" s="12" t="s">
        <v>73</v>
      </c>
      <c r="E225" s="24">
        <v>4800</v>
      </c>
      <c r="F225" s="24">
        <v>34</v>
      </c>
      <c r="G225" s="27">
        <v>0</v>
      </c>
      <c r="H225" s="17">
        <v>0</v>
      </c>
      <c r="I225" s="18"/>
      <c r="L225" s="12"/>
      <c r="M225" s="12" t="s">
        <v>2</v>
      </c>
    </row>
    <row r="226" spans="1:13" ht="28.5" x14ac:dyDescent="0.2">
      <c r="A226" s="26" t="s">
        <v>621</v>
      </c>
      <c r="B226" s="13">
        <v>225</v>
      </c>
      <c r="C226" s="14" t="s">
        <v>171</v>
      </c>
      <c r="D226" s="12" t="s">
        <v>73</v>
      </c>
      <c r="E226" s="24">
        <v>3</v>
      </c>
      <c r="F226" s="24">
        <v>10764</v>
      </c>
      <c r="G226" s="27">
        <v>0</v>
      </c>
      <c r="H226" s="17">
        <v>0</v>
      </c>
      <c r="I226" s="18"/>
      <c r="L226" s="12"/>
      <c r="M226" s="12" t="s">
        <v>2</v>
      </c>
    </row>
    <row r="227" spans="1:13" ht="28.5" x14ac:dyDescent="0.2">
      <c r="A227" s="26" t="s">
        <v>622</v>
      </c>
      <c r="B227" s="13">
        <v>226</v>
      </c>
      <c r="C227" s="14" t="s">
        <v>178</v>
      </c>
      <c r="D227" s="12" t="s">
        <v>161</v>
      </c>
      <c r="E227" s="24">
        <v>15</v>
      </c>
      <c r="F227" s="24">
        <v>3276</v>
      </c>
      <c r="G227" s="25">
        <v>49140</v>
      </c>
      <c r="H227" s="17">
        <v>49140</v>
      </c>
      <c r="I227" s="18"/>
      <c r="L227" s="12"/>
      <c r="M227" s="15" t="s">
        <v>389</v>
      </c>
    </row>
    <row r="228" spans="1:13" ht="28.5" x14ac:dyDescent="0.2">
      <c r="A228" s="26" t="s">
        <v>623</v>
      </c>
      <c r="B228" s="13">
        <v>227</v>
      </c>
      <c r="C228" s="14" t="s">
        <v>206</v>
      </c>
      <c r="D228" s="12" t="s">
        <v>73</v>
      </c>
      <c r="E228" s="24">
        <v>7</v>
      </c>
      <c r="F228" s="24">
        <v>22873</v>
      </c>
      <c r="G228" s="27">
        <v>0</v>
      </c>
      <c r="H228" s="17">
        <v>0</v>
      </c>
      <c r="I228" s="18"/>
      <c r="L228" s="12"/>
      <c r="M228" s="12" t="s">
        <v>2</v>
      </c>
    </row>
    <row r="229" spans="1:13" ht="28.5" x14ac:dyDescent="0.2">
      <c r="A229" s="26" t="s">
        <v>624</v>
      </c>
      <c r="B229" s="13">
        <v>228</v>
      </c>
      <c r="C229" s="14" t="s">
        <v>193</v>
      </c>
      <c r="D229" s="12" t="s">
        <v>43</v>
      </c>
      <c r="E229" s="24">
        <v>4</v>
      </c>
      <c r="F229" s="24">
        <v>29600</v>
      </c>
      <c r="G229" s="27">
        <v>0</v>
      </c>
      <c r="H229" s="17">
        <v>0</v>
      </c>
      <c r="I229" s="18"/>
      <c r="L229" s="12"/>
      <c r="M229" s="12" t="s">
        <v>2</v>
      </c>
    </row>
    <row r="230" spans="1:13" ht="28.5" x14ac:dyDescent="0.2">
      <c r="A230" s="26" t="s">
        <v>625</v>
      </c>
      <c r="B230" s="13">
        <v>229</v>
      </c>
      <c r="C230" s="14" t="s">
        <v>193</v>
      </c>
      <c r="D230" s="12" t="s">
        <v>43</v>
      </c>
      <c r="E230" s="24">
        <v>6</v>
      </c>
      <c r="F230" s="24">
        <v>29600</v>
      </c>
      <c r="G230" s="27">
        <v>0</v>
      </c>
      <c r="H230" s="17">
        <v>0</v>
      </c>
      <c r="I230" s="18"/>
      <c r="L230" s="12"/>
      <c r="M230" s="12" t="s">
        <v>2</v>
      </c>
    </row>
    <row r="231" spans="1:13" ht="42.75" x14ac:dyDescent="0.2">
      <c r="A231" s="26" t="s">
        <v>626</v>
      </c>
      <c r="B231" s="13">
        <v>230</v>
      </c>
      <c r="C231" s="14" t="s">
        <v>1473</v>
      </c>
      <c r="D231" s="12" t="s">
        <v>79</v>
      </c>
      <c r="E231" s="24">
        <v>1</v>
      </c>
      <c r="F231" s="24">
        <v>19710947</v>
      </c>
      <c r="G231" s="25">
        <f>20841804-1130857.06-2665841.35</f>
        <v>17045105.59</v>
      </c>
      <c r="H231" s="17">
        <v>17045105.59</v>
      </c>
      <c r="I231" s="18"/>
      <c r="L231" s="12"/>
      <c r="M231" s="15" t="s">
        <v>389</v>
      </c>
    </row>
    <row r="232" spans="1:13" ht="42.75" x14ac:dyDescent="0.2">
      <c r="A232" s="26" t="s">
        <v>627</v>
      </c>
      <c r="B232" s="13">
        <v>231</v>
      </c>
      <c r="C232" s="14" t="s">
        <v>1529</v>
      </c>
      <c r="D232" s="12" t="s">
        <v>1972</v>
      </c>
      <c r="E232" s="24">
        <v>1000</v>
      </c>
      <c r="F232" s="24">
        <v>234</v>
      </c>
      <c r="G232" s="25">
        <v>234000</v>
      </c>
      <c r="H232" s="17">
        <v>234000</v>
      </c>
      <c r="I232" s="18"/>
      <c r="L232" s="12"/>
      <c r="M232" s="15" t="s">
        <v>389</v>
      </c>
    </row>
    <row r="233" spans="1:13" ht="42.75" x14ac:dyDescent="0.2">
      <c r="A233" s="26" t="s">
        <v>628</v>
      </c>
      <c r="B233" s="13">
        <v>232</v>
      </c>
      <c r="C233" s="14" t="s">
        <v>209</v>
      </c>
      <c r="D233" s="12" t="s">
        <v>1971</v>
      </c>
      <c r="E233" s="24">
        <v>250</v>
      </c>
      <c r="F233" s="24">
        <v>391</v>
      </c>
      <c r="G233" s="25">
        <v>97750</v>
      </c>
      <c r="H233" s="17">
        <v>97750</v>
      </c>
      <c r="I233" s="18"/>
      <c r="L233" s="12"/>
      <c r="M233" s="15" t="s">
        <v>389</v>
      </c>
    </row>
    <row r="234" spans="1:13" ht="42.75" x14ac:dyDescent="0.2">
      <c r="A234" s="26" t="s">
        <v>629</v>
      </c>
      <c r="B234" s="13">
        <v>233</v>
      </c>
      <c r="C234" s="14" t="s">
        <v>1530</v>
      </c>
      <c r="D234" s="12" t="s">
        <v>1972</v>
      </c>
      <c r="E234" s="24">
        <v>1500</v>
      </c>
      <c r="F234" s="24">
        <v>1000</v>
      </c>
      <c r="G234" s="25">
        <v>1500000</v>
      </c>
      <c r="H234" s="17">
        <v>1500000</v>
      </c>
      <c r="I234" s="18"/>
      <c r="L234" s="12"/>
      <c r="M234" s="15" t="s">
        <v>389</v>
      </c>
    </row>
    <row r="235" spans="1:13" ht="57" x14ac:dyDescent="0.2">
      <c r="A235" s="26" t="s">
        <v>630</v>
      </c>
      <c r="B235" s="13">
        <v>234</v>
      </c>
      <c r="C235" s="14" t="s">
        <v>220</v>
      </c>
      <c r="D235" s="12" t="s">
        <v>1970</v>
      </c>
      <c r="E235" s="24">
        <v>250</v>
      </c>
      <c r="F235" s="24">
        <v>3247</v>
      </c>
      <c r="G235" s="27">
        <v>0</v>
      </c>
      <c r="H235" s="17">
        <v>0</v>
      </c>
      <c r="I235" s="18"/>
      <c r="L235" s="12"/>
      <c r="M235" s="12" t="s">
        <v>2</v>
      </c>
    </row>
    <row r="236" spans="1:13" ht="42.75" x14ac:dyDescent="0.2">
      <c r="A236" s="26" t="s">
        <v>631</v>
      </c>
      <c r="B236" s="13">
        <v>235</v>
      </c>
      <c r="C236" s="14" t="s">
        <v>1531</v>
      </c>
      <c r="D236" s="12" t="s">
        <v>1972</v>
      </c>
      <c r="E236" s="24">
        <v>2000</v>
      </c>
      <c r="F236" s="24">
        <v>516</v>
      </c>
      <c r="G236" s="25">
        <v>1032000</v>
      </c>
      <c r="H236" s="17">
        <v>1032000</v>
      </c>
      <c r="I236" s="18"/>
      <c r="L236" s="12"/>
      <c r="M236" s="15" t="s">
        <v>389</v>
      </c>
    </row>
    <row r="237" spans="1:13" ht="42.75" x14ac:dyDescent="0.2">
      <c r="A237" s="26" t="s">
        <v>632</v>
      </c>
      <c r="B237" s="13">
        <v>236</v>
      </c>
      <c r="C237" s="14" t="s">
        <v>1532</v>
      </c>
      <c r="D237" s="12" t="s">
        <v>1972</v>
      </c>
      <c r="E237" s="24">
        <v>61</v>
      </c>
      <c r="F237" s="24">
        <v>82000</v>
      </c>
      <c r="G237" s="25">
        <v>5002000</v>
      </c>
      <c r="H237" s="17">
        <v>5002000</v>
      </c>
      <c r="I237" s="18"/>
      <c r="L237" s="12"/>
      <c r="M237" s="15" t="s">
        <v>389</v>
      </c>
    </row>
    <row r="238" spans="1:13" ht="28.5" x14ac:dyDescent="0.2">
      <c r="A238" s="26" t="s">
        <v>633</v>
      </c>
      <c r="B238" s="13">
        <v>237</v>
      </c>
      <c r="C238" s="14" t="s">
        <v>207</v>
      </c>
      <c r="D238" s="12" t="s">
        <v>73</v>
      </c>
      <c r="E238" s="24">
        <v>6</v>
      </c>
      <c r="F238" s="24">
        <v>52900</v>
      </c>
      <c r="G238" s="25">
        <v>317400</v>
      </c>
      <c r="H238" s="17">
        <v>317400</v>
      </c>
      <c r="I238" s="18"/>
      <c r="L238" s="12"/>
      <c r="M238" s="15" t="s">
        <v>389</v>
      </c>
    </row>
    <row r="239" spans="1:13" ht="42.75" x14ac:dyDescent="0.2">
      <c r="A239" s="26" t="s">
        <v>634</v>
      </c>
      <c r="B239" s="13">
        <v>238</v>
      </c>
      <c r="C239" s="14" t="s">
        <v>217</v>
      </c>
      <c r="D239" s="12" t="s">
        <v>1971</v>
      </c>
      <c r="E239" s="24">
        <v>50</v>
      </c>
      <c r="F239" s="24">
        <v>2119</v>
      </c>
      <c r="G239" s="25">
        <v>105950</v>
      </c>
      <c r="H239" s="17">
        <v>105950</v>
      </c>
      <c r="I239" s="18"/>
      <c r="L239" s="12"/>
      <c r="M239" s="15" t="s">
        <v>389</v>
      </c>
    </row>
    <row r="240" spans="1:13" ht="42.75" x14ac:dyDescent="0.2">
      <c r="A240" s="26" t="s">
        <v>635</v>
      </c>
      <c r="B240" s="13">
        <v>239</v>
      </c>
      <c r="C240" s="14" t="s">
        <v>216</v>
      </c>
      <c r="D240" s="12" t="s">
        <v>1971</v>
      </c>
      <c r="E240" s="24">
        <v>50</v>
      </c>
      <c r="F240" s="24">
        <v>2119</v>
      </c>
      <c r="G240" s="25">
        <v>105950</v>
      </c>
      <c r="H240" s="17">
        <v>105950</v>
      </c>
      <c r="I240" s="18"/>
      <c r="L240" s="12"/>
      <c r="M240" s="15" t="s">
        <v>389</v>
      </c>
    </row>
    <row r="241" spans="1:13" ht="42.75" x14ac:dyDescent="0.2">
      <c r="A241" s="26" t="s">
        <v>636</v>
      </c>
      <c r="B241" s="13">
        <v>240</v>
      </c>
      <c r="C241" s="14" t="s">
        <v>215</v>
      </c>
      <c r="D241" s="12" t="s">
        <v>1971</v>
      </c>
      <c r="E241" s="24">
        <v>50</v>
      </c>
      <c r="F241" s="24">
        <v>4114</v>
      </c>
      <c r="G241" s="25">
        <v>205700</v>
      </c>
      <c r="H241" s="17">
        <v>205700</v>
      </c>
      <c r="I241" s="18"/>
      <c r="L241" s="12"/>
      <c r="M241" s="15" t="s">
        <v>389</v>
      </c>
    </row>
    <row r="242" spans="1:13" ht="42.75" x14ac:dyDescent="0.2">
      <c r="A242" s="26" t="s">
        <v>637</v>
      </c>
      <c r="B242" s="13">
        <v>241</v>
      </c>
      <c r="C242" s="14" t="s">
        <v>214</v>
      </c>
      <c r="D242" s="12" t="s">
        <v>1971</v>
      </c>
      <c r="E242" s="24">
        <v>50</v>
      </c>
      <c r="F242" s="24">
        <v>2119</v>
      </c>
      <c r="G242" s="25">
        <v>105950</v>
      </c>
      <c r="H242" s="17">
        <v>105950</v>
      </c>
      <c r="I242" s="18"/>
      <c r="L242" s="12"/>
      <c r="M242" s="15" t="s">
        <v>389</v>
      </c>
    </row>
    <row r="243" spans="1:13" ht="42.75" x14ac:dyDescent="0.2">
      <c r="A243" s="26" t="s">
        <v>638</v>
      </c>
      <c r="B243" s="13">
        <v>242</v>
      </c>
      <c r="C243" s="14" t="s">
        <v>218</v>
      </c>
      <c r="D243" s="12" t="s">
        <v>1971</v>
      </c>
      <c r="E243" s="24">
        <v>50</v>
      </c>
      <c r="F243" s="24">
        <v>1102</v>
      </c>
      <c r="G243" s="25">
        <v>55100</v>
      </c>
      <c r="H243" s="17">
        <v>55100</v>
      </c>
      <c r="I243" s="18"/>
      <c r="L243" s="12"/>
      <c r="M243" s="15" t="s">
        <v>389</v>
      </c>
    </row>
    <row r="244" spans="1:13" ht="42.75" x14ac:dyDescent="0.2">
      <c r="A244" s="26" t="s">
        <v>639</v>
      </c>
      <c r="B244" s="13">
        <v>243</v>
      </c>
      <c r="C244" s="14" t="s">
        <v>213</v>
      </c>
      <c r="D244" s="12" t="s">
        <v>1971</v>
      </c>
      <c r="E244" s="24">
        <v>25</v>
      </c>
      <c r="F244" s="24">
        <v>3488</v>
      </c>
      <c r="G244" s="25">
        <v>87200</v>
      </c>
      <c r="H244" s="17">
        <v>87200</v>
      </c>
      <c r="I244" s="18"/>
      <c r="L244" s="12"/>
      <c r="M244" s="15" t="s">
        <v>389</v>
      </c>
    </row>
    <row r="245" spans="1:13" ht="42.75" x14ac:dyDescent="0.2">
      <c r="A245" s="26" t="s">
        <v>640</v>
      </c>
      <c r="B245" s="13">
        <v>244</v>
      </c>
      <c r="C245" s="14" t="s">
        <v>208</v>
      </c>
      <c r="D245" s="12" t="s">
        <v>1971</v>
      </c>
      <c r="E245" s="24">
        <v>2</v>
      </c>
      <c r="F245" s="24">
        <v>6000</v>
      </c>
      <c r="G245" s="25">
        <v>12000</v>
      </c>
      <c r="H245" s="17">
        <v>12000</v>
      </c>
      <c r="I245" s="18"/>
      <c r="L245" s="12"/>
      <c r="M245" s="15" t="s">
        <v>389</v>
      </c>
    </row>
    <row r="246" spans="1:13" ht="42.75" x14ac:dyDescent="0.2">
      <c r="A246" s="26" t="s">
        <v>641</v>
      </c>
      <c r="B246" s="13">
        <v>245</v>
      </c>
      <c r="C246" s="14" t="s">
        <v>212</v>
      </c>
      <c r="D246" s="12" t="s">
        <v>1971</v>
      </c>
      <c r="E246" s="24">
        <v>9</v>
      </c>
      <c r="F246" s="24">
        <v>17981</v>
      </c>
      <c r="G246" s="25">
        <v>161829</v>
      </c>
      <c r="H246" s="17">
        <v>161829</v>
      </c>
      <c r="I246" s="18"/>
      <c r="L246" s="12"/>
      <c r="M246" s="15" t="s">
        <v>389</v>
      </c>
    </row>
    <row r="247" spans="1:13" ht="42.75" x14ac:dyDescent="0.2">
      <c r="A247" s="26" t="s">
        <v>642</v>
      </c>
      <c r="B247" s="13">
        <v>246</v>
      </c>
      <c r="C247" s="14" t="s">
        <v>211</v>
      </c>
      <c r="D247" s="12" t="s">
        <v>1971</v>
      </c>
      <c r="E247" s="24">
        <v>9</v>
      </c>
      <c r="F247" s="24">
        <v>17981</v>
      </c>
      <c r="G247" s="25">
        <v>161829</v>
      </c>
      <c r="H247" s="17">
        <v>161829</v>
      </c>
      <c r="I247" s="18"/>
      <c r="L247" s="12"/>
      <c r="M247" s="15" t="s">
        <v>389</v>
      </c>
    </row>
    <row r="248" spans="1:13" ht="42.75" x14ac:dyDescent="0.2">
      <c r="A248" s="26" t="s">
        <v>643</v>
      </c>
      <c r="B248" s="13">
        <v>247</v>
      </c>
      <c r="C248" s="14" t="s">
        <v>1533</v>
      </c>
      <c r="D248" s="12" t="s">
        <v>1972</v>
      </c>
      <c r="E248" s="24">
        <v>3500</v>
      </c>
      <c r="F248" s="24">
        <v>61</v>
      </c>
      <c r="G248" s="25">
        <v>213500</v>
      </c>
      <c r="H248" s="17">
        <v>213500</v>
      </c>
      <c r="I248" s="18"/>
      <c r="L248" s="12"/>
      <c r="M248" s="15" t="s">
        <v>389</v>
      </c>
    </row>
    <row r="249" spans="1:13" ht="42.75" x14ac:dyDescent="0.2">
      <c r="A249" s="26" t="s">
        <v>644</v>
      </c>
      <c r="B249" s="13">
        <v>248</v>
      </c>
      <c r="C249" s="14" t="s">
        <v>210</v>
      </c>
      <c r="D249" s="12" t="s">
        <v>1972</v>
      </c>
      <c r="E249" s="24">
        <v>14</v>
      </c>
      <c r="F249" s="24">
        <v>6592</v>
      </c>
      <c r="G249" s="25">
        <v>92288</v>
      </c>
      <c r="H249" s="17">
        <v>92288</v>
      </c>
      <c r="I249" s="18"/>
      <c r="L249" s="12"/>
      <c r="M249" s="15" t="s">
        <v>389</v>
      </c>
    </row>
    <row r="250" spans="1:13" ht="57" x14ac:dyDescent="0.2">
      <c r="A250" s="26" t="s">
        <v>645</v>
      </c>
      <c r="B250" s="13">
        <v>249</v>
      </c>
      <c r="C250" s="14" t="s">
        <v>1534</v>
      </c>
      <c r="D250" s="12" t="s">
        <v>1970</v>
      </c>
      <c r="E250" s="24">
        <v>2</v>
      </c>
      <c r="F250" s="24">
        <v>102973</v>
      </c>
      <c r="G250" s="25">
        <v>205946</v>
      </c>
      <c r="H250" s="17">
        <v>205946</v>
      </c>
      <c r="I250" s="18"/>
      <c r="L250" s="12"/>
      <c r="M250" s="15" t="s">
        <v>389</v>
      </c>
    </row>
    <row r="251" spans="1:13" ht="42.75" x14ac:dyDescent="0.2">
      <c r="A251" s="26" t="s">
        <v>646</v>
      </c>
      <c r="B251" s="13">
        <v>250</v>
      </c>
      <c r="C251" s="14" t="s">
        <v>233</v>
      </c>
      <c r="D251" s="12" t="s">
        <v>1972</v>
      </c>
      <c r="E251" s="24">
        <v>25</v>
      </c>
      <c r="F251" s="24">
        <v>438955</v>
      </c>
      <c r="G251" s="25">
        <v>10973875</v>
      </c>
      <c r="H251" s="17">
        <v>10973875</v>
      </c>
      <c r="I251" s="18"/>
      <c r="L251" s="12"/>
      <c r="M251" s="15" t="s">
        <v>389</v>
      </c>
    </row>
    <row r="252" spans="1:13" ht="42.75" x14ac:dyDescent="0.2">
      <c r="A252" s="26" t="s">
        <v>647</v>
      </c>
      <c r="B252" s="13">
        <v>251</v>
      </c>
      <c r="C252" s="14" t="s">
        <v>1473</v>
      </c>
      <c r="D252" s="12" t="s">
        <v>79</v>
      </c>
      <c r="E252" s="24">
        <v>1</v>
      </c>
      <c r="F252" s="24">
        <v>2811287</v>
      </c>
      <c r="G252" s="25">
        <f>2999997-188710</f>
        <v>2811287</v>
      </c>
      <c r="H252" s="17">
        <v>2811287</v>
      </c>
      <c r="I252" s="18"/>
      <c r="L252" s="12"/>
      <c r="M252" s="15" t="s">
        <v>389</v>
      </c>
    </row>
    <row r="253" spans="1:13" ht="57" x14ac:dyDescent="0.2">
      <c r="A253" s="26" t="s">
        <v>648</v>
      </c>
      <c r="B253" s="13">
        <v>252</v>
      </c>
      <c r="C253" s="14" t="s">
        <v>1535</v>
      </c>
      <c r="D253" s="12" t="s">
        <v>1970</v>
      </c>
      <c r="E253" s="24">
        <v>4</v>
      </c>
      <c r="F253" s="24">
        <v>39625</v>
      </c>
      <c r="G253" s="25">
        <v>158500</v>
      </c>
      <c r="H253" s="17">
        <v>158500</v>
      </c>
      <c r="I253" s="18"/>
      <c r="L253" s="12"/>
      <c r="M253" s="15" t="s">
        <v>389</v>
      </c>
    </row>
    <row r="254" spans="1:13" ht="42.75" x14ac:dyDescent="0.2">
      <c r="A254" s="26" t="s">
        <v>649</v>
      </c>
      <c r="B254" s="13">
        <v>253</v>
      </c>
      <c r="C254" s="14" t="s">
        <v>237</v>
      </c>
      <c r="D254" s="12" t="s">
        <v>1971</v>
      </c>
      <c r="E254" s="24">
        <v>63</v>
      </c>
      <c r="F254" s="24">
        <v>18320</v>
      </c>
      <c r="G254" s="25">
        <v>1154160</v>
      </c>
      <c r="H254" s="17">
        <v>1154160</v>
      </c>
      <c r="I254" s="18"/>
      <c r="L254" s="12"/>
      <c r="M254" s="15" t="s">
        <v>389</v>
      </c>
    </row>
    <row r="255" spans="1:13" ht="42.75" x14ac:dyDescent="0.2">
      <c r="A255" s="26" t="s">
        <v>650</v>
      </c>
      <c r="B255" s="13">
        <v>254</v>
      </c>
      <c r="C255" s="14" t="s">
        <v>224</v>
      </c>
      <c r="D255" s="12" t="s">
        <v>1972</v>
      </c>
      <c r="E255" s="24">
        <v>5</v>
      </c>
      <c r="F255" s="24">
        <v>95205</v>
      </c>
      <c r="G255" s="25">
        <v>476025</v>
      </c>
      <c r="H255" s="17">
        <v>476025</v>
      </c>
      <c r="I255" s="18"/>
      <c r="L255" s="12"/>
      <c r="M255" s="15" t="s">
        <v>389</v>
      </c>
    </row>
    <row r="256" spans="1:13" ht="42.75" x14ac:dyDescent="0.2">
      <c r="A256" s="26" t="s">
        <v>651</v>
      </c>
      <c r="B256" s="13">
        <v>255</v>
      </c>
      <c r="C256" s="14" t="s">
        <v>1536</v>
      </c>
      <c r="D256" s="12" t="s">
        <v>1972</v>
      </c>
      <c r="E256" s="24">
        <v>1000</v>
      </c>
      <c r="F256" s="24">
        <v>1500</v>
      </c>
      <c r="G256" s="25">
        <v>1500000</v>
      </c>
      <c r="H256" s="17">
        <v>1500000</v>
      </c>
      <c r="I256" s="18"/>
      <c r="L256" s="12"/>
      <c r="M256" s="15" t="s">
        <v>389</v>
      </c>
    </row>
    <row r="257" spans="1:13" ht="42.75" x14ac:dyDescent="0.2">
      <c r="A257" s="26" t="s">
        <v>652</v>
      </c>
      <c r="B257" s="13">
        <v>256</v>
      </c>
      <c r="C257" s="14" t="s">
        <v>234</v>
      </c>
      <c r="D257" s="12" t="s">
        <v>1971</v>
      </c>
      <c r="E257" s="24">
        <v>6</v>
      </c>
      <c r="F257" s="24">
        <v>44926</v>
      </c>
      <c r="G257" s="25">
        <v>269556</v>
      </c>
      <c r="H257" s="17">
        <v>269556</v>
      </c>
      <c r="I257" s="18"/>
      <c r="L257" s="12"/>
      <c r="M257" s="15" t="s">
        <v>389</v>
      </c>
    </row>
    <row r="258" spans="1:13" ht="42.75" x14ac:dyDescent="0.2">
      <c r="A258" s="26" t="s">
        <v>653</v>
      </c>
      <c r="B258" s="13">
        <v>257</v>
      </c>
      <c r="C258" s="14" t="s">
        <v>226</v>
      </c>
      <c r="D258" s="12" t="s">
        <v>1972</v>
      </c>
      <c r="E258" s="24">
        <v>30</v>
      </c>
      <c r="F258" s="24">
        <v>9500</v>
      </c>
      <c r="G258" s="25">
        <v>285000</v>
      </c>
      <c r="H258" s="17">
        <v>285000</v>
      </c>
      <c r="I258" s="18"/>
      <c r="L258" s="12"/>
      <c r="M258" s="15" t="s">
        <v>389</v>
      </c>
    </row>
    <row r="259" spans="1:13" ht="42.75" x14ac:dyDescent="0.2">
      <c r="A259" s="26" t="s">
        <v>654</v>
      </c>
      <c r="B259" s="13">
        <v>258</v>
      </c>
      <c r="C259" s="14" t="s">
        <v>242</v>
      </c>
      <c r="D259" s="12" t="s">
        <v>1972</v>
      </c>
      <c r="E259" s="24">
        <v>4</v>
      </c>
      <c r="F259" s="24">
        <v>9500</v>
      </c>
      <c r="G259" s="25">
        <v>38000</v>
      </c>
      <c r="H259" s="17">
        <v>38000</v>
      </c>
      <c r="I259" s="18"/>
      <c r="L259" s="12"/>
      <c r="M259" s="15" t="s">
        <v>389</v>
      </c>
    </row>
    <row r="260" spans="1:13" ht="28.5" x14ac:dyDescent="0.2">
      <c r="A260" s="26" t="s">
        <v>655</v>
      </c>
      <c r="B260" s="13">
        <v>259</v>
      </c>
      <c r="C260" s="14" t="s">
        <v>1537</v>
      </c>
      <c r="D260" s="12" t="s">
        <v>1975</v>
      </c>
      <c r="E260" s="24">
        <v>6</v>
      </c>
      <c r="F260" s="24">
        <v>15000</v>
      </c>
      <c r="G260" s="25">
        <v>90000</v>
      </c>
      <c r="H260" s="17">
        <v>90000</v>
      </c>
      <c r="I260" s="18"/>
      <c r="L260" s="12"/>
      <c r="M260" s="15" t="s">
        <v>389</v>
      </c>
    </row>
    <row r="261" spans="1:13" ht="42.75" x14ac:dyDescent="0.2">
      <c r="A261" s="26" t="s">
        <v>656</v>
      </c>
      <c r="B261" s="13">
        <v>260</v>
      </c>
      <c r="C261" s="14" t="s">
        <v>241</v>
      </c>
      <c r="D261" s="12" t="s">
        <v>1972</v>
      </c>
      <c r="E261" s="24">
        <v>20</v>
      </c>
      <c r="F261" s="24">
        <v>20788</v>
      </c>
      <c r="G261" s="25">
        <v>415760</v>
      </c>
      <c r="H261" s="17">
        <v>415760</v>
      </c>
      <c r="I261" s="18"/>
      <c r="L261" s="12"/>
      <c r="M261" s="15" t="s">
        <v>389</v>
      </c>
    </row>
    <row r="262" spans="1:13" ht="42.75" x14ac:dyDescent="0.2">
      <c r="A262" s="26" t="s">
        <v>657</v>
      </c>
      <c r="B262" s="13">
        <v>261</v>
      </c>
      <c r="C262" s="14" t="s">
        <v>229</v>
      </c>
      <c r="D262" s="12" t="s">
        <v>1971</v>
      </c>
      <c r="E262" s="24">
        <v>10</v>
      </c>
      <c r="F262" s="24">
        <v>20459</v>
      </c>
      <c r="G262" s="25">
        <v>204590</v>
      </c>
      <c r="H262" s="17">
        <v>204590</v>
      </c>
      <c r="I262" s="18"/>
      <c r="L262" s="12"/>
      <c r="M262" s="15" t="s">
        <v>389</v>
      </c>
    </row>
    <row r="263" spans="1:13" ht="42.75" x14ac:dyDescent="0.2">
      <c r="A263" s="26" t="s">
        <v>658</v>
      </c>
      <c r="B263" s="13">
        <v>262</v>
      </c>
      <c r="C263" s="14" t="s">
        <v>240</v>
      </c>
      <c r="D263" s="12" t="s">
        <v>1971</v>
      </c>
      <c r="E263" s="24">
        <v>6</v>
      </c>
      <c r="F263" s="24">
        <v>25018</v>
      </c>
      <c r="G263" s="25">
        <v>150108</v>
      </c>
      <c r="H263" s="17">
        <v>150108</v>
      </c>
      <c r="I263" s="18"/>
      <c r="L263" s="12"/>
      <c r="M263" s="15" t="s">
        <v>389</v>
      </c>
    </row>
    <row r="264" spans="1:13" ht="42.75" x14ac:dyDescent="0.2">
      <c r="A264" s="26" t="s">
        <v>659</v>
      </c>
      <c r="B264" s="13">
        <v>263</v>
      </c>
      <c r="C264" s="14" t="s">
        <v>238</v>
      </c>
      <c r="D264" s="12" t="s">
        <v>1971</v>
      </c>
      <c r="E264" s="24">
        <v>2</v>
      </c>
      <c r="F264" s="24">
        <v>2795</v>
      </c>
      <c r="G264" s="25">
        <v>5590</v>
      </c>
      <c r="H264" s="17">
        <v>5590</v>
      </c>
      <c r="I264" s="18"/>
      <c r="L264" s="12"/>
      <c r="M264" s="15" t="s">
        <v>389</v>
      </c>
    </row>
    <row r="265" spans="1:13" ht="42.75" x14ac:dyDescent="0.2">
      <c r="A265" s="26" t="s">
        <v>660</v>
      </c>
      <c r="B265" s="13">
        <v>264</v>
      </c>
      <c r="C265" s="14" t="s">
        <v>243</v>
      </c>
      <c r="D265" s="12" t="s">
        <v>1971</v>
      </c>
      <c r="E265" s="24">
        <v>20</v>
      </c>
      <c r="F265" s="24">
        <v>1925</v>
      </c>
      <c r="G265" s="25">
        <v>38500</v>
      </c>
      <c r="H265" s="17">
        <v>38500</v>
      </c>
      <c r="I265" s="18"/>
      <c r="L265" s="12"/>
      <c r="M265" s="15" t="s">
        <v>389</v>
      </c>
    </row>
    <row r="266" spans="1:13" ht="42.75" x14ac:dyDescent="0.2">
      <c r="A266" s="26" t="s">
        <v>661</v>
      </c>
      <c r="B266" s="13">
        <v>265</v>
      </c>
      <c r="C266" s="14" t="s">
        <v>239</v>
      </c>
      <c r="D266" s="12" t="s">
        <v>1971</v>
      </c>
      <c r="E266" s="24">
        <v>10</v>
      </c>
      <c r="F266" s="24">
        <v>7818.4</v>
      </c>
      <c r="G266" s="25">
        <v>78184</v>
      </c>
      <c r="H266" s="17">
        <v>78184</v>
      </c>
      <c r="I266" s="18"/>
      <c r="L266" s="12"/>
      <c r="M266" s="15" t="s">
        <v>389</v>
      </c>
    </row>
    <row r="267" spans="1:13" ht="42.75" x14ac:dyDescent="0.2">
      <c r="A267" s="26" t="s">
        <v>662</v>
      </c>
      <c r="B267" s="13">
        <v>266</v>
      </c>
      <c r="C267" s="14" t="s">
        <v>235</v>
      </c>
      <c r="D267" s="12" t="s">
        <v>1971</v>
      </c>
      <c r="E267" s="24">
        <v>10</v>
      </c>
      <c r="F267" s="24">
        <v>12509</v>
      </c>
      <c r="G267" s="25">
        <v>125090</v>
      </c>
      <c r="H267" s="17">
        <v>125090</v>
      </c>
      <c r="I267" s="18"/>
      <c r="L267" s="12"/>
      <c r="M267" s="15" t="s">
        <v>389</v>
      </c>
    </row>
    <row r="268" spans="1:13" ht="42.75" x14ac:dyDescent="0.2">
      <c r="A268" s="26" t="s">
        <v>663</v>
      </c>
      <c r="B268" s="13">
        <v>267</v>
      </c>
      <c r="C268" s="14" t="s">
        <v>1538</v>
      </c>
      <c r="D268" s="12" t="s">
        <v>1971</v>
      </c>
      <c r="E268" s="24">
        <v>150</v>
      </c>
      <c r="F268" s="24">
        <v>2294</v>
      </c>
      <c r="G268" s="25">
        <v>344100</v>
      </c>
      <c r="H268" s="17">
        <v>344100</v>
      </c>
      <c r="I268" s="18"/>
      <c r="L268" s="12"/>
      <c r="M268" s="15" t="s">
        <v>389</v>
      </c>
    </row>
    <row r="269" spans="1:13" ht="42.75" x14ac:dyDescent="0.2">
      <c r="A269" s="26" t="s">
        <v>664</v>
      </c>
      <c r="B269" s="13">
        <v>268</v>
      </c>
      <c r="C269" s="14" t="s">
        <v>232</v>
      </c>
      <c r="D269" s="12" t="s">
        <v>1972</v>
      </c>
      <c r="E269" s="24">
        <v>4</v>
      </c>
      <c r="F269" s="24">
        <v>12509</v>
      </c>
      <c r="G269" s="25">
        <v>50036</v>
      </c>
      <c r="H269" s="17">
        <v>50036</v>
      </c>
      <c r="I269" s="18"/>
      <c r="L269" s="12"/>
      <c r="M269" s="15" t="s">
        <v>389</v>
      </c>
    </row>
    <row r="270" spans="1:13" ht="42.75" x14ac:dyDescent="0.2">
      <c r="A270" s="26" t="s">
        <v>665</v>
      </c>
      <c r="B270" s="13">
        <v>269</v>
      </c>
      <c r="C270" s="14" t="s">
        <v>1539</v>
      </c>
      <c r="D270" s="12" t="s">
        <v>1974</v>
      </c>
      <c r="E270" s="24">
        <v>3</v>
      </c>
      <c r="F270" s="24">
        <v>13503</v>
      </c>
      <c r="G270" s="25">
        <v>40509</v>
      </c>
      <c r="H270" s="17">
        <v>40509</v>
      </c>
      <c r="I270" s="18"/>
      <c r="L270" s="12"/>
      <c r="M270" s="15" t="s">
        <v>389</v>
      </c>
    </row>
    <row r="271" spans="1:13" ht="28.5" x14ac:dyDescent="0.2">
      <c r="A271" s="26" t="s">
        <v>666</v>
      </c>
      <c r="B271" s="13">
        <v>270</v>
      </c>
      <c r="C271" s="14" t="s">
        <v>236</v>
      </c>
      <c r="D271" s="12" t="s">
        <v>1975</v>
      </c>
      <c r="E271" s="24">
        <v>20</v>
      </c>
      <c r="F271" s="24">
        <v>10027</v>
      </c>
      <c r="G271" s="25">
        <v>200540</v>
      </c>
      <c r="H271" s="17">
        <v>200540</v>
      </c>
      <c r="I271" s="18"/>
      <c r="L271" s="12"/>
      <c r="M271" s="15" t="s">
        <v>389</v>
      </c>
    </row>
    <row r="272" spans="1:13" ht="42.75" x14ac:dyDescent="0.2">
      <c r="A272" s="26" t="s">
        <v>667</v>
      </c>
      <c r="B272" s="13">
        <v>271</v>
      </c>
      <c r="C272" s="14" t="s">
        <v>236</v>
      </c>
      <c r="D272" s="12" t="s">
        <v>1976</v>
      </c>
      <c r="E272" s="24">
        <v>3</v>
      </c>
      <c r="F272" s="24">
        <v>10027</v>
      </c>
      <c r="G272" s="25">
        <v>30081</v>
      </c>
      <c r="H272" s="17">
        <v>30081</v>
      </c>
      <c r="I272" s="18"/>
      <c r="L272" s="12"/>
      <c r="M272" s="15" t="s">
        <v>389</v>
      </c>
    </row>
    <row r="273" spans="1:13" ht="42.75" x14ac:dyDescent="0.2">
      <c r="A273" s="26" t="s">
        <v>668</v>
      </c>
      <c r="B273" s="13">
        <v>272</v>
      </c>
      <c r="C273" s="14" t="s">
        <v>1540</v>
      </c>
      <c r="D273" s="12" t="s">
        <v>1972</v>
      </c>
      <c r="E273" s="24">
        <v>35</v>
      </c>
      <c r="F273" s="24">
        <v>4789</v>
      </c>
      <c r="G273" s="25">
        <v>167615</v>
      </c>
      <c r="H273" s="17">
        <v>167615</v>
      </c>
      <c r="I273" s="18"/>
      <c r="L273" s="12"/>
      <c r="M273" s="15" t="s">
        <v>389</v>
      </c>
    </row>
    <row r="274" spans="1:13" ht="42.75" x14ac:dyDescent="0.2">
      <c r="A274" s="26" t="s">
        <v>669</v>
      </c>
      <c r="B274" s="13">
        <v>273</v>
      </c>
      <c r="C274" s="14" t="s">
        <v>227</v>
      </c>
      <c r="D274" s="12" t="s">
        <v>1971</v>
      </c>
      <c r="E274" s="24">
        <v>10</v>
      </c>
      <c r="F274" s="24">
        <v>6254</v>
      </c>
      <c r="G274" s="25">
        <v>62540</v>
      </c>
      <c r="H274" s="17">
        <v>62540</v>
      </c>
      <c r="I274" s="18"/>
      <c r="L274" s="12"/>
      <c r="M274" s="15" t="s">
        <v>389</v>
      </c>
    </row>
    <row r="275" spans="1:13" ht="42.75" x14ac:dyDescent="0.2">
      <c r="A275" s="26" t="s">
        <v>670</v>
      </c>
      <c r="B275" s="13">
        <v>274</v>
      </c>
      <c r="C275" s="14" t="s">
        <v>1541</v>
      </c>
      <c r="D275" s="12" t="s">
        <v>1972</v>
      </c>
      <c r="E275" s="24">
        <v>27</v>
      </c>
      <c r="F275" s="24">
        <v>37048</v>
      </c>
      <c r="G275" s="25">
        <v>1000296</v>
      </c>
      <c r="H275" s="17">
        <v>1000296</v>
      </c>
      <c r="I275" s="18"/>
      <c r="L275" s="12"/>
      <c r="M275" s="15" t="s">
        <v>389</v>
      </c>
    </row>
    <row r="276" spans="1:13" ht="42.75" x14ac:dyDescent="0.2">
      <c r="A276" s="26" t="s">
        <v>671</v>
      </c>
      <c r="B276" s="13">
        <v>275</v>
      </c>
      <c r="C276" s="14" t="s">
        <v>1542</v>
      </c>
      <c r="D276" s="12" t="s">
        <v>1972</v>
      </c>
      <c r="E276" s="24">
        <v>117</v>
      </c>
      <c r="F276" s="24">
        <v>15746</v>
      </c>
      <c r="G276" s="25">
        <v>1842282</v>
      </c>
      <c r="H276" s="17">
        <v>1842282</v>
      </c>
      <c r="I276" s="18"/>
      <c r="L276" s="12"/>
      <c r="M276" s="15" t="s">
        <v>389</v>
      </c>
    </row>
    <row r="277" spans="1:13" ht="42.75" x14ac:dyDescent="0.2">
      <c r="A277" s="26" t="s">
        <v>672</v>
      </c>
      <c r="B277" s="13">
        <v>276</v>
      </c>
      <c r="C277" s="14" t="s">
        <v>228</v>
      </c>
      <c r="D277" s="12" t="s">
        <v>1971</v>
      </c>
      <c r="E277" s="24">
        <v>10</v>
      </c>
      <c r="F277" s="24">
        <v>24548</v>
      </c>
      <c r="G277" s="25">
        <v>245480</v>
      </c>
      <c r="H277" s="17">
        <v>245480</v>
      </c>
      <c r="I277" s="18"/>
      <c r="L277" s="12"/>
      <c r="M277" s="15" t="s">
        <v>389</v>
      </c>
    </row>
    <row r="278" spans="1:13" ht="42.75" x14ac:dyDescent="0.2">
      <c r="A278" s="26" t="s">
        <v>673</v>
      </c>
      <c r="B278" s="13">
        <v>277</v>
      </c>
      <c r="C278" s="14" t="s">
        <v>225</v>
      </c>
      <c r="D278" s="12" t="s">
        <v>1971</v>
      </c>
      <c r="E278" s="24">
        <v>6</v>
      </c>
      <c r="F278" s="24">
        <v>28185</v>
      </c>
      <c r="G278" s="25">
        <v>169110</v>
      </c>
      <c r="H278" s="17">
        <v>169110</v>
      </c>
      <c r="I278" s="18"/>
      <c r="L278" s="12"/>
      <c r="M278" s="15" t="s">
        <v>389</v>
      </c>
    </row>
    <row r="279" spans="1:13" ht="42.75" x14ac:dyDescent="0.2">
      <c r="A279" s="26" t="s">
        <v>674</v>
      </c>
      <c r="B279" s="13">
        <v>278</v>
      </c>
      <c r="C279" s="14" t="s">
        <v>1543</v>
      </c>
      <c r="D279" s="12" t="s">
        <v>51</v>
      </c>
      <c r="E279" s="24">
        <v>3</v>
      </c>
      <c r="F279" s="24">
        <v>5010</v>
      </c>
      <c r="G279" s="25">
        <v>15030</v>
      </c>
      <c r="H279" s="17">
        <v>15030</v>
      </c>
      <c r="I279" s="18"/>
      <c r="L279" s="12"/>
      <c r="M279" s="15" t="s">
        <v>389</v>
      </c>
    </row>
    <row r="280" spans="1:13" ht="28.5" x14ac:dyDescent="0.2">
      <c r="A280" s="26" t="s">
        <v>675</v>
      </c>
      <c r="B280" s="13">
        <v>279</v>
      </c>
      <c r="C280" s="14" t="s">
        <v>1544</v>
      </c>
      <c r="D280" s="12" t="s">
        <v>43</v>
      </c>
      <c r="E280" s="24">
        <v>100</v>
      </c>
      <c r="F280" s="24">
        <v>2700</v>
      </c>
      <c r="G280" s="25">
        <v>270000</v>
      </c>
      <c r="H280" s="17">
        <v>270000</v>
      </c>
      <c r="I280" s="18"/>
      <c r="L280" s="12"/>
      <c r="M280" s="15" t="s">
        <v>389</v>
      </c>
    </row>
    <row r="281" spans="1:13" ht="42.75" x14ac:dyDescent="0.2">
      <c r="A281" s="26" t="s">
        <v>676</v>
      </c>
      <c r="B281" s="13">
        <v>280</v>
      </c>
      <c r="C281" s="14" t="s">
        <v>223</v>
      </c>
      <c r="D281" s="12" t="s">
        <v>1976</v>
      </c>
      <c r="E281" s="24">
        <v>4</v>
      </c>
      <c r="F281" s="24">
        <v>90000</v>
      </c>
      <c r="G281" s="25">
        <v>360000</v>
      </c>
      <c r="H281" s="17">
        <v>360000</v>
      </c>
      <c r="I281" s="18"/>
      <c r="L281" s="12"/>
      <c r="M281" s="15" t="s">
        <v>389</v>
      </c>
    </row>
    <row r="282" spans="1:13" ht="42.75" x14ac:dyDescent="0.2">
      <c r="A282" s="26" t="s">
        <v>677</v>
      </c>
      <c r="B282" s="13">
        <v>281</v>
      </c>
      <c r="C282" s="14" t="s">
        <v>1545</v>
      </c>
      <c r="D282" s="12" t="s">
        <v>1971</v>
      </c>
      <c r="E282" s="24">
        <v>1</v>
      </c>
      <c r="F282" s="24">
        <v>120000</v>
      </c>
      <c r="G282" s="25">
        <v>120000</v>
      </c>
      <c r="H282" s="17">
        <v>120000</v>
      </c>
      <c r="I282" s="18"/>
      <c r="L282" s="12"/>
      <c r="M282" s="15" t="s">
        <v>389</v>
      </c>
    </row>
    <row r="283" spans="1:13" ht="28.5" x14ac:dyDescent="0.2">
      <c r="A283" s="26" t="s">
        <v>678</v>
      </c>
      <c r="B283" s="13">
        <v>282</v>
      </c>
      <c r="C283" s="14" t="s">
        <v>1545</v>
      </c>
      <c r="D283" s="12" t="s">
        <v>1975</v>
      </c>
      <c r="E283" s="24">
        <v>2</v>
      </c>
      <c r="F283" s="24">
        <v>120000</v>
      </c>
      <c r="G283" s="25">
        <v>240000</v>
      </c>
      <c r="H283" s="17">
        <v>240000</v>
      </c>
      <c r="I283" s="18"/>
      <c r="L283" s="12"/>
      <c r="M283" s="15" t="s">
        <v>389</v>
      </c>
    </row>
    <row r="284" spans="1:13" ht="42.75" x14ac:dyDescent="0.2">
      <c r="A284" s="26" t="s">
        <v>679</v>
      </c>
      <c r="B284" s="13">
        <v>283</v>
      </c>
      <c r="C284" s="14" t="s">
        <v>1546</v>
      </c>
      <c r="D284" s="12" t="s">
        <v>1972</v>
      </c>
      <c r="E284" s="24">
        <v>12</v>
      </c>
      <c r="F284" s="24">
        <v>65000</v>
      </c>
      <c r="G284" s="25">
        <v>780000</v>
      </c>
      <c r="H284" s="17">
        <v>780000</v>
      </c>
      <c r="I284" s="18"/>
      <c r="L284" s="12"/>
      <c r="M284" s="15" t="s">
        <v>389</v>
      </c>
    </row>
    <row r="285" spans="1:13" ht="28.5" x14ac:dyDescent="0.2">
      <c r="A285" s="26" t="s">
        <v>680</v>
      </c>
      <c r="B285" s="13">
        <v>284</v>
      </c>
      <c r="C285" s="14" t="s">
        <v>1547</v>
      </c>
      <c r="D285" s="12" t="s">
        <v>1975</v>
      </c>
      <c r="E285" s="24">
        <v>13</v>
      </c>
      <c r="F285" s="24">
        <v>155500</v>
      </c>
      <c r="G285" s="25">
        <v>2021500</v>
      </c>
      <c r="H285" s="17">
        <v>2021500</v>
      </c>
      <c r="I285" s="18"/>
      <c r="L285" s="12"/>
      <c r="M285" s="15" t="s">
        <v>389</v>
      </c>
    </row>
    <row r="286" spans="1:13" ht="42.75" x14ac:dyDescent="0.2">
      <c r="A286" s="26" t="s">
        <v>681</v>
      </c>
      <c r="B286" s="13">
        <v>285</v>
      </c>
      <c r="C286" s="14" t="s">
        <v>1547</v>
      </c>
      <c r="D286" s="12" t="s">
        <v>1972</v>
      </c>
      <c r="E286" s="24">
        <v>35</v>
      </c>
      <c r="F286" s="24">
        <v>155500</v>
      </c>
      <c r="G286" s="25">
        <v>5442500</v>
      </c>
      <c r="H286" s="17">
        <v>5442500</v>
      </c>
      <c r="I286" s="18"/>
      <c r="L286" s="12"/>
      <c r="M286" s="15" t="s">
        <v>389</v>
      </c>
    </row>
    <row r="287" spans="1:13" ht="42.75" x14ac:dyDescent="0.2">
      <c r="A287" s="26" t="s">
        <v>682</v>
      </c>
      <c r="B287" s="13">
        <v>286</v>
      </c>
      <c r="C287" s="14" t="s">
        <v>1548</v>
      </c>
      <c r="D287" s="12" t="s">
        <v>1972</v>
      </c>
      <c r="E287" s="24">
        <v>25</v>
      </c>
      <c r="F287" s="24">
        <v>150940</v>
      </c>
      <c r="G287" s="25">
        <v>3773500</v>
      </c>
      <c r="H287" s="17">
        <v>3773500</v>
      </c>
      <c r="I287" s="18"/>
      <c r="L287" s="12"/>
      <c r="M287" s="15" t="s">
        <v>389</v>
      </c>
    </row>
    <row r="288" spans="1:13" ht="42.75" x14ac:dyDescent="0.2">
      <c r="A288" s="26" t="s">
        <v>683</v>
      </c>
      <c r="B288" s="13">
        <v>287</v>
      </c>
      <c r="C288" s="14" t="s">
        <v>262</v>
      </c>
      <c r="D288" s="12" t="s">
        <v>1971</v>
      </c>
      <c r="E288" s="24">
        <v>40</v>
      </c>
      <c r="F288" s="24">
        <v>3602</v>
      </c>
      <c r="G288" s="25">
        <v>144080</v>
      </c>
      <c r="H288" s="17">
        <v>144080</v>
      </c>
      <c r="I288" s="18"/>
      <c r="L288" s="12"/>
      <c r="M288" s="15" t="s">
        <v>389</v>
      </c>
    </row>
    <row r="289" spans="1:13" ht="42.75" x14ac:dyDescent="0.2">
      <c r="A289" s="26" t="s">
        <v>684</v>
      </c>
      <c r="B289" s="13">
        <v>288</v>
      </c>
      <c r="C289" s="14" t="s">
        <v>1473</v>
      </c>
      <c r="D289" s="12" t="s">
        <v>79</v>
      </c>
      <c r="E289" s="24">
        <v>1</v>
      </c>
      <c r="F289" s="24">
        <v>17556755</v>
      </c>
      <c r="G289" s="25">
        <f>19999170-2442414.79</f>
        <v>17556755.210000001</v>
      </c>
      <c r="H289" s="17">
        <v>17556755.210000001</v>
      </c>
      <c r="I289" s="18"/>
      <c r="L289" s="12"/>
      <c r="M289" s="15" t="s">
        <v>389</v>
      </c>
    </row>
    <row r="290" spans="1:13" ht="42.75" x14ac:dyDescent="0.2">
      <c r="A290" s="26" t="s">
        <v>685</v>
      </c>
      <c r="B290" s="13">
        <v>289</v>
      </c>
      <c r="C290" s="14" t="s">
        <v>252</v>
      </c>
      <c r="D290" s="12" t="s">
        <v>1971</v>
      </c>
      <c r="E290" s="24">
        <v>4</v>
      </c>
      <c r="F290" s="24">
        <v>44475</v>
      </c>
      <c r="G290" s="25">
        <v>177900</v>
      </c>
      <c r="H290" s="17">
        <v>177900</v>
      </c>
      <c r="I290" s="18"/>
      <c r="L290" s="12"/>
      <c r="M290" s="15" t="s">
        <v>389</v>
      </c>
    </row>
    <row r="291" spans="1:13" ht="42.75" x14ac:dyDescent="0.2">
      <c r="A291" s="26" t="s">
        <v>686</v>
      </c>
      <c r="B291" s="13">
        <v>290</v>
      </c>
      <c r="C291" s="14" t="s">
        <v>251</v>
      </c>
      <c r="D291" s="12" t="s">
        <v>1971</v>
      </c>
      <c r="E291" s="24">
        <v>5</v>
      </c>
      <c r="F291" s="24">
        <v>70365</v>
      </c>
      <c r="G291" s="25">
        <v>351825</v>
      </c>
      <c r="H291" s="17">
        <v>351825</v>
      </c>
      <c r="I291" s="18"/>
      <c r="L291" s="12"/>
      <c r="M291" s="15" t="s">
        <v>389</v>
      </c>
    </row>
    <row r="292" spans="1:13" ht="42.75" x14ac:dyDescent="0.2">
      <c r="A292" s="26" t="s">
        <v>687</v>
      </c>
      <c r="B292" s="13">
        <v>291</v>
      </c>
      <c r="C292" s="14" t="s">
        <v>256</v>
      </c>
      <c r="D292" s="12" t="s">
        <v>1971</v>
      </c>
      <c r="E292" s="24">
        <v>150</v>
      </c>
      <c r="F292" s="24">
        <v>1644</v>
      </c>
      <c r="G292" s="25">
        <v>246600</v>
      </c>
      <c r="H292" s="17">
        <v>246600</v>
      </c>
      <c r="I292" s="18"/>
      <c r="L292" s="12"/>
      <c r="M292" s="15" t="s">
        <v>389</v>
      </c>
    </row>
    <row r="293" spans="1:13" ht="72.75" customHeight="1" x14ac:dyDescent="0.2">
      <c r="A293" s="26" t="s">
        <v>688</v>
      </c>
      <c r="B293" s="13">
        <v>292</v>
      </c>
      <c r="C293" s="14" t="s">
        <v>261</v>
      </c>
      <c r="D293" s="12" t="s">
        <v>1971</v>
      </c>
      <c r="E293" s="24">
        <v>50</v>
      </c>
      <c r="F293" s="24">
        <v>4774</v>
      </c>
      <c r="G293" s="25">
        <v>238700</v>
      </c>
      <c r="H293" s="17">
        <v>238700</v>
      </c>
      <c r="I293" s="18"/>
      <c r="L293" s="12"/>
      <c r="M293" s="15" t="s">
        <v>389</v>
      </c>
    </row>
    <row r="294" spans="1:13" ht="42.75" x14ac:dyDescent="0.2">
      <c r="A294" s="26" t="s">
        <v>689</v>
      </c>
      <c r="B294" s="13">
        <v>293</v>
      </c>
      <c r="C294" s="14" t="s">
        <v>265</v>
      </c>
      <c r="D294" s="12" t="s">
        <v>1971</v>
      </c>
      <c r="E294" s="24">
        <v>30</v>
      </c>
      <c r="F294" s="24">
        <v>5932</v>
      </c>
      <c r="G294" s="25">
        <v>177960</v>
      </c>
      <c r="H294" s="17">
        <v>177960</v>
      </c>
      <c r="I294" s="18"/>
      <c r="L294" s="12"/>
      <c r="M294" s="15" t="s">
        <v>389</v>
      </c>
    </row>
    <row r="295" spans="1:13" ht="42.75" x14ac:dyDescent="0.2">
      <c r="A295" s="26" t="s">
        <v>690</v>
      </c>
      <c r="B295" s="13">
        <v>294</v>
      </c>
      <c r="C295" s="14" t="s">
        <v>250</v>
      </c>
      <c r="D295" s="12" t="s">
        <v>73</v>
      </c>
      <c r="E295" s="24">
        <v>14</v>
      </c>
      <c r="F295" s="24">
        <v>8746</v>
      </c>
      <c r="G295" s="25">
        <v>122444</v>
      </c>
      <c r="H295" s="17">
        <v>122444</v>
      </c>
      <c r="I295" s="18"/>
      <c r="L295" s="12"/>
      <c r="M295" s="15" t="s">
        <v>389</v>
      </c>
    </row>
    <row r="296" spans="1:13" ht="42.75" x14ac:dyDescent="0.2">
      <c r="A296" s="26" t="s">
        <v>691</v>
      </c>
      <c r="B296" s="13">
        <v>295</v>
      </c>
      <c r="C296" s="14" t="s">
        <v>250</v>
      </c>
      <c r="D296" s="12" t="s">
        <v>43</v>
      </c>
      <c r="E296" s="24">
        <v>700</v>
      </c>
      <c r="F296" s="24">
        <v>8746</v>
      </c>
      <c r="G296" s="25">
        <v>6122200</v>
      </c>
      <c r="H296" s="17">
        <v>6122200</v>
      </c>
      <c r="I296" s="18"/>
      <c r="L296" s="12"/>
      <c r="M296" s="15" t="s">
        <v>389</v>
      </c>
    </row>
    <row r="297" spans="1:13" ht="42.75" x14ac:dyDescent="0.2">
      <c r="A297" s="26" t="s">
        <v>692</v>
      </c>
      <c r="B297" s="13">
        <v>296</v>
      </c>
      <c r="C297" s="14" t="s">
        <v>250</v>
      </c>
      <c r="D297" s="12" t="s">
        <v>1971</v>
      </c>
      <c r="E297" s="24">
        <v>30</v>
      </c>
      <c r="F297" s="24">
        <v>7000</v>
      </c>
      <c r="G297" s="25">
        <v>210000</v>
      </c>
      <c r="H297" s="17">
        <v>210000</v>
      </c>
      <c r="I297" s="18"/>
      <c r="L297" s="12"/>
      <c r="M297" s="15" t="s">
        <v>389</v>
      </c>
    </row>
    <row r="298" spans="1:13" ht="57" x14ac:dyDescent="0.2">
      <c r="A298" s="26" t="s">
        <v>693</v>
      </c>
      <c r="B298" s="13">
        <v>297</v>
      </c>
      <c r="C298" s="14" t="s">
        <v>1549</v>
      </c>
      <c r="D298" s="12" t="s">
        <v>1970</v>
      </c>
      <c r="E298" s="24">
        <v>1</v>
      </c>
      <c r="F298" s="24">
        <v>19175</v>
      </c>
      <c r="G298" s="27">
        <v>0</v>
      </c>
      <c r="H298" s="17">
        <v>0</v>
      </c>
      <c r="I298" s="18"/>
      <c r="L298" s="12"/>
      <c r="M298" s="12" t="s">
        <v>2</v>
      </c>
    </row>
    <row r="299" spans="1:13" ht="42.75" x14ac:dyDescent="0.2">
      <c r="A299" s="26" t="s">
        <v>694</v>
      </c>
      <c r="B299" s="13">
        <v>298</v>
      </c>
      <c r="C299" s="14" t="s">
        <v>260</v>
      </c>
      <c r="D299" s="12" t="s">
        <v>1971</v>
      </c>
      <c r="E299" s="24">
        <v>50</v>
      </c>
      <c r="F299" s="24">
        <v>3857</v>
      </c>
      <c r="G299" s="27">
        <v>0</v>
      </c>
      <c r="H299" s="17">
        <v>0</v>
      </c>
      <c r="I299" s="18"/>
      <c r="L299" s="12"/>
      <c r="M299" s="12" t="s">
        <v>2</v>
      </c>
    </row>
    <row r="300" spans="1:13" ht="42.75" x14ac:dyDescent="0.2">
      <c r="A300" s="26" t="s">
        <v>695</v>
      </c>
      <c r="B300" s="13">
        <v>299</v>
      </c>
      <c r="C300" s="14" t="s">
        <v>248</v>
      </c>
      <c r="D300" s="12" t="s">
        <v>1972</v>
      </c>
      <c r="E300" s="24">
        <v>5</v>
      </c>
      <c r="F300" s="24">
        <v>3000</v>
      </c>
      <c r="G300" s="25">
        <v>15000</v>
      </c>
      <c r="H300" s="17">
        <v>15000</v>
      </c>
      <c r="I300" s="18"/>
      <c r="L300" s="12"/>
      <c r="M300" s="15" t="s">
        <v>389</v>
      </c>
    </row>
    <row r="301" spans="1:13" ht="42.75" x14ac:dyDescent="0.2">
      <c r="A301" s="26" t="s">
        <v>696</v>
      </c>
      <c r="B301" s="13">
        <v>300</v>
      </c>
      <c r="C301" s="14" t="s">
        <v>254</v>
      </c>
      <c r="D301" s="12" t="s">
        <v>1971</v>
      </c>
      <c r="E301" s="24">
        <v>15</v>
      </c>
      <c r="F301" s="24">
        <v>11627</v>
      </c>
      <c r="G301" s="27">
        <v>0</v>
      </c>
      <c r="H301" s="17">
        <v>0</v>
      </c>
      <c r="I301" s="18"/>
      <c r="L301" s="12"/>
      <c r="M301" s="12" t="s">
        <v>2</v>
      </c>
    </row>
    <row r="302" spans="1:13" ht="42.75" x14ac:dyDescent="0.2">
      <c r="A302" s="26" t="s">
        <v>697</v>
      </c>
      <c r="B302" s="13">
        <v>301</v>
      </c>
      <c r="C302" s="14" t="s">
        <v>249</v>
      </c>
      <c r="D302" s="12" t="s">
        <v>1971</v>
      </c>
      <c r="E302" s="24">
        <v>20</v>
      </c>
      <c r="F302" s="24">
        <v>1376</v>
      </c>
      <c r="G302" s="27">
        <v>0</v>
      </c>
      <c r="H302" s="17">
        <v>0</v>
      </c>
      <c r="I302" s="18"/>
      <c r="L302" s="12"/>
      <c r="M302" s="12" t="s">
        <v>2</v>
      </c>
    </row>
    <row r="303" spans="1:13" ht="42.75" x14ac:dyDescent="0.2">
      <c r="A303" s="26" t="s">
        <v>698</v>
      </c>
      <c r="B303" s="13">
        <v>302</v>
      </c>
      <c r="C303" s="14" t="s">
        <v>258</v>
      </c>
      <c r="D303" s="12" t="s">
        <v>1971</v>
      </c>
      <c r="E303" s="24">
        <v>250</v>
      </c>
      <c r="F303" s="24">
        <v>1100</v>
      </c>
      <c r="G303" s="25">
        <v>275000</v>
      </c>
      <c r="H303" s="17">
        <v>275000</v>
      </c>
      <c r="I303" s="18"/>
      <c r="L303" s="12"/>
      <c r="M303" s="15" t="s">
        <v>389</v>
      </c>
    </row>
    <row r="304" spans="1:13" ht="28.5" x14ac:dyDescent="0.2">
      <c r="A304" s="26" t="s">
        <v>699</v>
      </c>
      <c r="B304" s="13">
        <v>303</v>
      </c>
      <c r="C304" s="14" t="s">
        <v>257</v>
      </c>
      <c r="D304" s="12" t="s">
        <v>29</v>
      </c>
      <c r="E304" s="24">
        <v>20</v>
      </c>
      <c r="F304" s="24">
        <v>10100</v>
      </c>
      <c r="G304" s="25">
        <v>202000</v>
      </c>
      <c r="H304" s="17">
        <v>202000</v>
      </c>
      <c r="I304" s="18"/>
      <c r="L304" s="12"/>
      <c r="M304" s="15" t="s">
        <v>389</v>
      </c>
    </row>
    <row r="305" spans="1:13" ht="42.75" x14ac:dyDescent="0.2">
      <c r="A305" s="26" t="s">
        <v>700</v>
      </c>
      <c r="B305" s="13">
        <v>304</v>
      </c>
      <c r="C305" s="14" t="s">
        <v>257</v>
      </c>
      <c r="D305" s="12" t="s">
        <v>1974</v>
      </c>
      <c r="E305" s="24">
        <v>10</v>
      </c>
      <c r="F305" s="24">
        <v>10100</v>
      </c>
      <c r="G305" s="25">
        <v>101000</v>
      </c>
      <c r="H305" s="17">
        <v>101000</v>
      </c>
      <c r="I305" s="18"/>
      <c r="L305" s="12"/>
      <c r="M305" s="15" t="s">
        <v>389</v>
      </c>
    </row>
    <row r="306" spans="1:13" x14ac:dyDescent="0.2">
      <c r="A306" s="26" t="s">
        <v>701</v>
      </c>
      <c r="B306" s="13">
        <v>305</v>
      </c>
      <c r="C306" s="14" t="s">
        <v>253</v>
      </c>
      <c r="D306" s="12" t="s">
        <v>50</v>
      </c>
      <c r="E306" s="24">
        <v>10</v>
      </c>
      <c r="F306" s="24">
        <v>4078</v>
      </c>
      <c r="G306" s="25">
        <v>40780</v>
      </c>
      <c r="H306" s="17">
        <v>40780</v>
      </c>
      <c r="I306" s="18"/>
      <c r="L306" s="12"/>
      <c r="M306" s="15" t="s">
        <v>389</v>
      </c>
    </row>
    <row r="307" spans="1:13" ht="28.5" x14ac:dyDescent="0.2">
      <c r="A307" s="26" t="s">
        <v>702</v>
      </c>
      <c r="B307" s="13">
        <v>306</v>
      </c>
      <c r="C307" s="14" t="s">
        <v>1550</v>
      </c>
      <c r="D307" s="12" t="s">
        <v>73</v>
      </c>
      <c r="E307" s="24">
        <v>5</v>
      </c>
      <c r="F307" s="24">
        <v>16145</v>
      </c>
      <c r="G307" s="25">
        <v>80725</v>
      </c>
      <c r="H307" s="17">
        <v>80725</v>
      </c>
      <c r="I307" s="18"/>
      <c r="L307" s="12"/>
      <c r="M307" s="15" t="s">
        <v>389</v>
      </c>
    </row>
    <row r="308" spans="1:13" ht="28.5" x14ac:dyDescent="0.2">
      <c r="A308" s="26" t="s">
        <v>703</v>
      </c>
      <c r="B308" s="13">
        <v>307</v>
      </c>
      <c r="C308" s="14" t="s">
        <v>264</v>
      </c>
      <c r="D308" s="12" t="s">
        <v>73</v>
      </c>
      <c r="E308" s="24">
        <v>6</v>
      </c>
      <c r="F308" s="24">
        <v>3796</v>
      </c>
      <c r="G308" s="25">
        <v>22776</v>
      </c>
      <c r="H308" s="17">
        <v>22776</v>
      </c>
      <c r="I308" s="18"/>
      <c r="L308" s="12"/>
      <c r="M308" s="15" t="s">
        <v>389</v>
      </c>
    </row>
    <row r="309" spans="1:13" ht="42.75" x14ac:dyDescent="0.2">
      <c r="A309" s="26" t="s">
        <v>704</v>
      </c>
      <c r="B309" s="13">
        <v>308</v>
      </c>
      <c r="C309" s="14" t="s">
        <v>255</v>
      </c>
      <c r="D309" s="12" t="s">
        <v>1971</v>
      </c>
      <c r="E309" s="24">
        <v>10</v>
      </c>
      <c r="F309" s="24">
        <v>20327</v>
      </c>
      <c r="G309" s="27">
        <v>0</v>
      </c>
      <c r="H309" s="17">
        <v>0</v>
      </c>
      <c r="I309" s="18"/>
      <c r="L309" s="12"/>
      <c r="M309" s="12" t="s">
        <v>2</v>
      </c>
    </row>
    <row r="310" spans="1:13" ht="42.75" x14ac:dyDescent="0.2">
      <c r="A310" s="26" t="s">
        <v>705</v>
      </c>
      <c r="B310" s="13">
        <v>309</v>
      </c>
      <c r="C310" s="14" t="s">
        <v>263</v>
      </c>
      <c r="D310" s="12" t="s">
        <v>1971</v>
      </c>
      <c r="E310" s="24">
        <v>20</v>
      </c>
      <c r="F310" s="24">
        <v>2131</v>
      </c>
      <c r="G310" s="25">
        <v>42620</v>
      </c>
      <c r="H310" s="17">
        <v>42620</v>
      </c>
      <c r="I310" s="18"/>
      <c r="L310" s="12"/>
      <c r="M310" s="15" t="s">
        <v>389</v>
      </c>
    </row>
    <row r="311" spans="1:13" ht="42.75" x14ac:dyDescent="0.2">
      <c r="A311" s="26" t="s">
        <v>706</v>
      </c>
      <c r="B311" s="13">
        <v>310</v>
      </c>
      <c r="C311" s="14" t="s">
        <v>259</v>
      </c>
      <c r="D311" s="12" t="s">
        <v>1971</v>
      </c>
      <c r="E311" s="24">
        <v>400</v>
      </c>
      <c r="F311" s="24">
        <v>740</v>
      </c>
      <c r="G311" s="25">
        <v>296000</v>
      </c>
      <c r="H311" s="17">
        <v>296000</v>
      </c>
      <c r="I311" s="18"/>
      <c r="L311" s="12"/>
      <c r="M311" s="15" t="s">
        <v>389</v>
      </c>
    </row>
    <row r="312" spans="1:13" ht="42.75" x14ac:dyDescent="0.2">
      <c r="A312" s="26" t="s">
        <v>707</v>
      </c>
      <c r="B312" s="13">
        <v>311</v>
      </c>
      <c r="C312" s="14" t="s">
        <v>259</v>
      </c>
      <c r="D312" s="12" t="s">
        <v>1971</v>
      </c>
      <c r="E312" s="24">
        <v>50</v>
      </c>
      <c r="F312" s="24">
        <v>740</v>
      </c>
      <c r="G312" s="25">
        <v>37000</v>
      </c>
      <c r="H312" s="17">
        <v>37000</v>
      </c>
      <c r="I312" s="18"/>
      <c r="L312" s="12"/>
      <c r="M312" s="15" t="s">
        <v>389</v>
      </c>
    </row>
    <row r="313" spans="1:13" ht="42.75" x14ac:dyDescent="0.2">
      <c r="A313" s="26" t="s">
        <v>708</v>
      </c>
      <c r="B313" s="13">
        <v>312</v>
      </c>
      <c r="C313" s="14" t="s">
        <v>1473</v>
      </c>
      <c r="D313" s="12" t="s">
        <v>79</v>
      </c>
      <c r="E313" s="24">
        <v>1</v>
      </c>
      <c r="F313" s="24">
        <v>2639262</v>
      </c>
      <c r="G313" s="25">
        <f>4635894-1996631.74</f>
        <v>2639262.2599999998</v>
      </c>
      <c r="H313" s="17">
        <v>2639262.2599999998</v>
      </c>
      <c r="I313" s="18"/>
      <c r="L313" s="12"/>
      <c r="M313" s="15" t="s">
        <v>389</v>
      </c>
    </row>
    <row r="314" spans="1:13" ht="42.75" x14ac:dyDescent="0.2">
      <c r="A314" s="26" t="s">
        <v>709</v>
      </c>
      <c r="B314" s="13">
        <v>313</v>
      </c>
      <c r="C314" s="14" t="s">
        <v>1551</v>
      </c>
      <c r="D314" s="12" t="s">
        <v>1976</v>
      </c>
      <c r="E314" s="24">
        <v>5</v>
      </c>
      <c r="F314" s="24">
        <v>23000</v>
      </c>
      <c r="G314" s="25">
        <v>115000</v>
      </c>
      <c r="H314" s="17">
        <v>115000</v>
      </c>
      <c r="I314" s="18"/>
      <c r="L314" s="12"/>
      <c r="M314" s="15" t="s">
        <v>389</v>
      </c>
    </row>
    <row r="315" spans="1:13" ht="28.5" x14ac:dyDescent="0.2">
      <c r="A315" s="26" t="s">
        <v>710</v>
      </c>
      <c r="B315" s="13">
        <v>314</v>
      </c>
      <c r="C315" s="14" t="s">
        <v>1552</v>
      </c>
      <c r="D315" s="12" t="s">
        <v>1975</v>
      </c>
      <c r="E315" s="24">
        <v>5</v>
      </c>
      <c r="F315" s="24">
        <v>100000</v>
      </c>
      <c r="G315" s="25">
        <v>500000</v>
      </c>
      <c r="H315" s="17">
        <v>500000</v>
      </c>
      <c r="I315" s="18"/>
      <c r="L315" s="12"/>
      <c r="M315" s="15" t="s">
        <v>389</v>
      </c>
    </row>
    <row r="316" spans="1:13" ht="42.75" x14ac:dyDescent="0.2">
      <c r="A316" s="26" t="s">
        <v>711</v>
      </c>
      <c r="B316" s="13">
        <v>315</v>
      </c>
      <c r="C316" s="14" t="s">
        <v>271</v>
      </c>
      <c r="D316" s="12" t="s">
        <v>1971</v>
      </c>
      <c r="E316" s="24">
        <v>3</v>
      </c>
      <c r="F316" s="24">
        <v>60643</v>
      </c>
      <c r="G316" s="25">
        <v>181929</v>
      </c>
      <c r="H316" s="17">
        <v>181929</v>
      </c>
      <c r="I316" s="18"/>
      <c r="L316" s="12"/>
      <c r="M316" s="15" t="s">
        <v>389</v>
      </c>
    </row>
    <row r="317" spans="1:13" ht="28.5" x14ac:dyDescent="0.2">
      <c r="A317" s="26" t="s">
        <v>712</v>
      </c>
      <c r="B317" s="13">
        <v>316</v>
      </c>
      <c r="C317" s="14" t="s">
        <v>1553</v>
      </c>
      <c r="D317" s="12" t="s">
        <v>161</v>
      </c>
      <c r="E317" s="24">
        <v>10</v>
      </c>
      <c r="F317" s="24">
        <v>35000</v>
      </c>
      <c r="G317" s="25">
        <v>350000</v>
      </c>
      <c r="H317" s="17">
        <v>350000</v>
      </c>
      <c r="I317" s="18"/>
      <c r="L317" s="12"/>
      <c r="M317" s="15" t="s">
        <v>389</v>
      </c>
    </row>
    <row r="318" spans="1:13" ht="42.75" x14ac:dyDescent="0.2">
      <c r="A318" s="26" t="s">
        <v>713</v>
      </c>
      <c r="B318" s="13">
        <v>317</v>
      </c>
      <c r="C318" s="14" t="s">
        <v>280</v>
      </c>
      <c r="D318" s="12" t="s">
        <v>1971</v>
      </c>
      <c r="E318" s="24">
        <v>3</v>
      </c>
      <c r="F318" s="24">
        <v>6272</v>
      </c>
      <c r="G318" s="27">
        <v>0</v>
      </c>
      <c r="H318" s="17">
        <v>0</v>
      </c>
      <c r="I318" s="18"/>
      <c r="L318" s="12"/>
      <c r="M318" s="12" t="s">
        <v>2</v>
      </c>
    </row>
    <row r="319" spans="1:13" ht="28.5" x14ac:dyDescent="0.2">
      <c r="A319" s="26" t="s">
        <v>714</v>
      </c>
      <c r="B319" s="13">
        <v>318</v>
      </c>
      <c r="C319" s="14" t="s">
        <v>280</v>
      </c>
      <c r="D319" s="12" t="s">
        <v>29</v>
      </c>
      <c r="E319" s="24">
        <v>10</v>
      </c>
      <c r="F319" s="24">
        <v>6272</v>
      </c>
      <c r="G319" s="25">
        <v>62720</v>
      </c>
      <c r="H319" s="17">
        <v>62720</v>
      </c>
      <c r="I319" s="18"/>
      <c r="L319" s="12"/>
      <c r="M319" s="15" t="s">
        <v>389</v>
      </c>
    </row>
    <row r="320" spans="1:13" ht="42.75" x14ac:dyDescent="0.2">
      <c r="A320" s="26" t="s">
        <v>715</v>
      </c>
      <c r="B320" s="13">
        <v>319</v>
      </c>
      <c r="C320" s="14" t="s">
        <v>280</v>
      </c>
      <c r="D320" s="12" t="s">
        <v>1971</v>
      </c>
      <c r="E320" s="24">
        <v>6</v>
      </c>
      <c r="F320" s="24">
        <v>6272</v>
      </c>
      <c r="G320" s="27">
        <v>0</v>
      </c>
      <c r="H320" s="17">
        <v>0</v>
      </c>
      <c r="I320" s="18"/>
      <c r="L320" s="12"/>
      <c r="M320" s="12" t="s">
        <v>2</v>
      </c>
    </row>
    <row r="321" spans="1:13" ht="42.75" x14ac:dyDescent="0.2">
      <c r="A321" s="26" t="s">
        <v>716</v>
      </c>
      <c r="B321" s="13">
        <v>320</v>
      </c>
      <c r="C321" s="14" t="s">
        <v>275</v>
      </c>
      <c r="D321" s="12" t="s">
        <v>1971</v>
      </c>
      <c r="E321" s="24">
        <v>3</v>
      </c>
      <c r="F321" s="24">
        <v>33674</v>
      </c>
      <c r="G321" s="25">
        <v>101022</v>
      </c>
      <c r="H321" s="17">
        <v>101022</v>
      </c>
      <c r="I321" s="18"/>
      <c r="L321" s="12"/>
      <c r="M321" s="15" t="s">
        <v>389</v>
      </c>
    </row>
    <row r="322" spans="1:13" ht="28.5" x14ac:dyDescent="0.2">
      <c r="A322" s="26" t="s">
        <v>717</v>
      </c>
      <c r="B322" s="13">
        <v>321</v>
      </c>
      <c r="C322" s="14" t="s">
        <v>1554</v>
      </c>
      <c r="D322" s="12" t="s">
        <v>161</v>
      </c>
      <c r="E322" s="24">
        <v>10</v>
      </c>
      <c r="F322" s="24">
        <v>60000</v>
      </c>
      <c r="G322" s="25">
        <v>600000</v>
      </c>
      <c r="H322" s="17">
        <v>600000</v>
      </c>
      <c r="I322" s="18"/>
      <c r="L322" s="12"/>
      <c r="M322" s="15" t="s">
        <v>389</v>
      </c>
    </row>
    <row r="323" spans="1:13" ht="57" x14ac:dyDescent="0.2">
      <c r="A323" s="26" t="s">
        <v>718</v>
      </c>
      <c r="B323" s="13">
        <v>322</v>
      </c>
      <c r="C323" s="14" t="s">
        <v>272</v>
      </c>
      <c r="D323" s="12" t="s">
        <v>1970</v>
      </c>
      <c r="E323" s="24">
        <v>6</v>
      </c>
      <c r="F323" s="24">
        <v>5194</v>
      </c>
      <c r="G323" s="25">
        <v>31164</v>
      </c>
      <c r="H323" s="17">
        <v>31164</v>
      </c>
      <c r="I323" s="18"/>
      <c r="L323" s="12"/>
      <c r="M323" s="15" t="s">
        <v>389</v>
      </c>
    </row>
    <row r="324" spans="1:13" ht="42.75" x14ac:dyDescent="0.2">
      <c r="A324" s="26" t="s">
        <v>719</v>
      </c>
      <c r="B324" s="13">
        <v>323</v>
      </c>
      <c r="C324" s="14" t="s">
        <v>272</v>
      </c>
      <c r="D324" s="12" t="s">
        <v>1976</v>
      </c>
      <c r="E324" s="24">
        <v>25</v>
      </c>
      <c r="F324" s="24">
        <v>5194</v>
      </c>
      <c r="G324" s="25">
        <v>129850</v>
      </c>
      <c r="H324" s="17">
        <v>129850</v>
      </c>
      <c r="I324" s="18"/>
      <c r="L324" s="12"/>
      <c r="M324" s="15" t="s">
        <v>389</v>
      </c>
    </row>
    <row r="325" spans="1:13" ht="28.5" x14ac:dyDescent="0.2">
      <c r="A325" s="26" t="s">
        <v>720</v>
      </c>
      <c r="B325" s="13">
        <v>324</v>
      </c>
      <c r="C325" s="14" t="s">
        <v>268</v>
      </c>
      <c r="D325" s="12" t="s">
        <v>161</v>
      </c>
      <c r="E325" s="24">
        <v>10</v>
      </c>
      <c r="F325" s="24">
        <v>44806</v>
      </c>
      <c r="G325" s="25">
        <v>448060</v>
      </c>
      <c r="H325" s="17">
        <v>448060</v>
      </c>
      <c r="I325" s="18"/>
      <c r="L325" s="12"/>
      <c r="M325" s="15" t="s">
        <v>389</v>
      </c>
    </row>
    <row r="326" spans="1:13" ht="42.75" x14ac:dyDescent="0.2">
      <c r="A326" s="26" t="s">
        <v>721</v>
      </c>
      <c r="B326" s="13">
        <v>325</v>
      </c>
      <c r="C326" s="14" t="s">
        <v>268</v>
      </c>
      <c r="D326" s="12" t="s">
        <v>1976</v>
      </c>
      <c r="E326" s="24">
        <v>5</v>
      </c>
      <c r="F326" s="24">
        <v>44806</v>
      </c>
      <c r="G326" s="25">
        <v>224030</v>
      </c>
      <c r="H326" s="17">
        <v>224030</v>
      </c>
      <c r="I326" s="18"/>
      <c r="L326" s="12"/>
      <c r="M326" s="15" t="s">
        <v>389</v>
      </c>
    </row>
    <row r="327" spans="1:13" ht="42.75" x14ac:dyDescent="0.2">
      <c r="A327" s="26" t="s">
        <v>722</v>
      </c>
      <c r="B327" s="13">
        <v>326</v>
      </c>
      <c r="C327" s="14" t="s">
        <v>278</v>
      </c>
      <c r="D327" s="12" t="s">
        <v>1976</v>
      </c>
      <c r="E327" s="24">
        <v>4</v>
      </c>
      <c r="F327" s="24">
        <v>55000</v>
      </c>
      <c r="G327" s="25">
        <v>220000</v>
      </c>
      <c r="H327" s="17">
        <v>220000</v>
      </c>
      <c r="I327" s="18"/>
      <c r="L327" s="12"/>
      <c r="M327" s="15" t="s">
        <v>389</v>
      </c>
    </row>
    <row r="328" spans="1:13" ht="28.5" x14ac:dyDescent="0.2">
      <c r="A328" s="26" t="s">
        <v>723</v>
      </c>
      <c r="B328" s="13">
        <v>327</v>
      </c>
      <c r="C328" s="14" t="s">
        <v>276</v>
      </c>
      <c r="D328" s="12" t="s">
        <v>1975</v>
      </c>
      <c r="E328" s="24">
        <v>20</v>
      </c>
      <c r="F328" s="24">
        <v>10000</v>
      </c>
      <c r="G328" s="25">
        <v>200000</v>
      </c>
      <c r="H328" s="17">
        <v>200000</v>
      </c>
      <c r="I328" s="18"/>
      <c r="L328" s="12"/>
      <c r="M328" s="15" t="s">
        <v>389</v>
      </c>
    </row>
    <row r="329" spans="1:13" ht="42.75" x14ac:dyDescent="0.2">
      <c r="A329" s="26" t="s">
        <v>724</v>
      </c>
      <c r="B329" s="13">
        <v>328</v>
      </c>
      <c r="C329" s="14" t="s">
        <v>276</v>
      </c>
      <c r="D329" s="12" t="s">
        <v>1971</v>
      </c>
      <c r="E329" s="24">
        <v>6</v>
      </c>
      <c r="F329" s="24">
        <v>10000</v>
      </c>
      <c r="G329" s="25">
        <v>60000</v>
      </c>
      <c r="H329" s="17">
        <v>60000</v>
      </c>
      <c r="I329" s="18"/>
      <c r="L329" s="12"/>
      <c r="M329" s="15" t="s">
        <v>389</v>
      </c>
    </row>
    <row r="330" spans="1:13" ht="57" x14ac:dyDescent="0.2">
      <c r="A330" s="26" t="s">
        <v>725</v>
      </c>
      <c r="B330" s="13">
        <v>329</v>
      </c>
      <c r="C330" s="14" t="s">
        <v>266</v>
      </c>
      <c r="D330" s="12" t="s">
        <v>1970</v>
      </c>
      <c r="E330" s="24">
        <v>1</v>
      </c>
      <c r="F330" s="24">
        <v>5500</v>
      </c>
      <c r="G330" s="25">
        <v>5500</v>
      </c>
      <c r="H330" s="17">
        <v>5500</v>
      </c>
      <c r="I330" s="18"/>
      <c r="L330" s="12"/>
      <c r="M330" s="15" t="s">
        <v>389</v>
      </c>
    </row>
    <row r="331" spans="1:13" ht="28.5" x14ac:dyDescent="0.2">
      <c r="A331" s="26" t="s">
        <v>726</v>
      </c>
      <c r="B331" s="13">
        <v>330</v>
      </c>
      <c r="C331" s="14" t="s">
        <v>266</v>
      </c>
      <c r="D331" s="12" t="s">
        <v>161</v>
      </c>
      <c r="E331" s="24">
        <v>15</v>
      </c>
      <c r="F331" s="24">
        <v>5500</v>
      </c>
      <c r="G331" s="25">
        <v>82500</v>
      </c>
      <c r="H331" s="17">
        <v>82500</v>
      </c>
      <c r="I331" s="18"/>
      <c r="L331" s="12"/>
      <c r="M331" s="15" t="s">
        <v>389</v>
      </c>
    </row>
    <row r="332" spans="1:13" ht="28.5" x14ac:dyDescent="0.2">
      <c r="A332" s="26" t="s">
        <v>727</v>
      </c>
      <c r="B332" s="13">
        <v>331</v>
      </c>
      <c r="C332" s="14" t="s">
        <v>266</v>
      </c>
      <c r="D332" s="12" t="s">
        <v>29</v>
      </c>
      <c r="E332" s="24">
        <v>20</v>
      </c>
      <c r="F332" s="24">
        <v>5500</v>
      </c>
      <c r="G332" s="25">
        <v>110000</v>
      </c>
      <c r="H332" s="17">
        <v>110000</v>
      </c>
      <c r="I332" s="18"/>
      <c r="L332" s="12"/>
      <c r="M332" s="15" t="s">
        <v>389</v>
      </c>
    </row>
    <row r="333" spans="1:13" ht="42.75" x14ac:dyDescent="0.2">
      <c r="A333" s="26" t="s">
        <v>728</v>
      </c>
      <c r="B333" s="13">
        <v>332</v>
      </c>
      <c r="C333" s="14" t="s">
        <v>281</v>
      </c>
      <c r="D333" s="12" t="s">
        <v>1971</v>
      </c>
      <c r="E333" s="24">
        <v>5</v>
      </c>
      <c r="F333" s="24">
        <v>4603</v>
      </c>
      <c r="G333" s="25">
        <v>23015</v>
      </c>
      <c r="H333" s="17">
        <v>23015</v>
      </c>
      <c r="I333" s="18"/>
      <c r="L333" s="12"/>
      <c r="M333" s="15" t="s">
        <v>389</v>
      </c>
    </row>
    <row r="334" spans="1:13" ht="42.75" x14ac:dyDescent="0.2">
      <c r="A334" s="26" t="s">
        <v>729</v>
      </c>
      <c r="B334" s="13">
        <v>333</v>
      </c>
      <c r="C334" s="14" t="s">
        <v>273</v>
      </c>
      <c r="D334" s="12" t="s">
        <v>1971</v>
      </c>
      <c r="E334" s="24">
        <v>3</v>
      </c>
      <c r="F334" s="24">
        <v>30000</v>
      </c>
      <c r="G334" s="25">
        <v>90000</v>
      </c>
      <c r="H334" s="17">
        <v>90000</v>
      </c>
      <c r="I334" s="18"/>
      <c r="L334" s="12"/>
      <c r="M334" s="15" t="s">
        <v>389</v>
      </c>
    </row>
    <row r="335" spans="1:13" ht="28.5" x14ac:dyDescent="0.2">
      <c r="A335" s="26" t="s">
        <v>730</v>
      </c>
      <c r="B335" s="13">
        <v>334</v>
      </c>
      <c r="C335" s="14" t="s">
        <v>270</v>
      </c>
      <c r="D335" s="12" t="s">
        <v>161</v>
      </c>
      <c r="E335" s="24">
        <v>15</v>
      </c>
      <c r="F335" s="24">
        <v>4500</v>
      </c>
      <c r="G335" s="25">
        <v>67500</v>
      </c>
      <c r="H335" s="17">
        <v>67500</v>
      </c>
      <c r="I335" s="18"/>
      <c r="L335" s="12"/>
      <c r="M335" s="15" t="s">
        <v>389</v>
      </c>
    </row>
    <row r="336" spans="1:13" ht="42.75" x14ac:dyDescent="0.2">
      <c r="A336" s="26" t="s">
        <v>731</v>
      </c>
      <c r="B336" s="13">
        <v>335</v>
      </c>
      <c r="C336" s="14" t="s">
        <v>270</v>
      </c>
      <c r="D336" s="12" t="s">
        <v>1971</v>
      </c>
      <c r="E336" s="24">
        <v>15</v>
      </c>
      <c r="F336" s="24">
        <v>4500</v>
      </c>
      <c r="G336" s="27">
        <v>0</v>
      </c>
      <c r="H336" s="17">
        <v>0</v>
      </c>
      <c r="I336" s="18"/>
      <c r="L336" s="12"/>
      <c r="M336" s="12" t="s">
        <v>2</v>
      </c>
    </row>
    <row r="337" spans="1:13" ht="28.5" x14ac:dyDescent="0.2">
      <c r="A337" s="26" t="s">
        <v>732</v>
      </c>
      <c r="B337" s="13">
        <v>336</v>
      </c>
      <c r="C337" s="14" t="s">
        <v>1555</v>
      </c>
      <c r="D337" s="12" t="s">
        <v>1975</v>
      </c>
      <c r="E337" s="24">
        <v>5</v>
      </c>
      <c r="F337" s="24">
        <v>4500</v>
      </c>
      <c r="G337" s="25">
        <v>22500</v>
      </c>
      <c r="H337" s="17">
        <v>22500</v>
      </c>
      <c r="I337" s="18"/>
      <c r="L337" s="12"/>
      <c r="M337" s="15" t="s">
        <v>389</v>
      </c>
    </row>
    <row r="338" spans="1:13" x14ac:dyDescent="0.2">
      <c r="A338" s="26" t="s">
        <v>733</v>
      </c>
      <c r="B338" s="13">
        <v>337</v>
      </c>
      <c r="C338" s="14" t="s">
        <v>282</v>
      </c>
      <c r="D338" s="12" t="s">
        <v>50</v>
      </c>
      <c r="E338" s="24">
        <v>2</v>
      </c>
      <c r="F338" s="24">
        <v>14634</v>
      </c>
      <c r="G338" s="25">
        <v>29268</v>
      </c>
      <c r="H338" s="17">
        <v>29268</v>
      </c>
      <c r="I338" s="18"/>
      <c r="L338" s="12"/>
      <c r="M338" s="15" t="s">
        <v>389</v>
      </c>
    </row>
    <row r="339" spans="1:13" ht="28.5" x14ac:dyDescent="0.2">
      <c r="A339" s="26" t="s">
        <v>734</v>
      </c>
      <c r="B339" s="13">
        <v>338</v>
      </c>
      <c r="C339" s="14" t="s">
        <v>1556</v>
      </c>
      <c r="D339" s="12" t="s">
        <v>29</v>
      </c>
      <c r="E339" s="24">
        <v>500</v>
      </c>
      <c r="F339" s="24">
        <v>1526</v>
      </c>
      <c r="G339" s="25">
        <v>763000</v>
      </c>
      <c r="H339" s="17">
        <v>763000</v>
      </c>
      <c r="I339" s="18"/>
      <c r="L339" s="12"/>
      <c r="M339" s="15" t="s">
        <v>389</v>
      </c>
    </row>
    <row r="340" spans="1:13" ht="42.75" x14ac:dyDescent="0.2">
      <c r="A340" s="26" t="s">
        <v>735</v>
      </c>
      <c r="B340" s="13">
        <v>339</v>
      </c>
      <c r="C340" s="14" t="s">
        <v>279</v>
      </c>
      <c r="D340" s="12" t="s">
        <v>1976</v>
      </c>
      <c r="E340" s="24">
        <v>1</v>
      </c>
      <c r="F340" s="24">
        <v>207200</v>
      </c>
      <c r="G340" s="25">
        <v>207200</v>
      </c>
      <c r="H340" s="17">
        <v>207200</v>
      </c>
      <c r="I340" s="18"/>
      <c r="L340" s="12"/>
      <c r="M340" s="15" t="s">
        <v>389</v>
      </c>
    </row>
    <row r="341" spans="1:13" ht="42.75" x14ac:dyDescent="0.2">
      <c r="A341" s="26" t="s">
        <v>736</v>
      </c>
      <c r="B341" s="13">
        <v>340</v>
      </c>
      <c r="C341" s="14" t="s">
        <v>277</v>
      </c>
      <c r="D341" s="12" t="s">
        <v>1976</v>
      </c>
      <c r="E341" s="24">
        <v>1</v>
      </c>
      <c r="F341" s="24">
        <v>284900</v>
      </c>
      <c r="G341" s="25">
        <v>284900</v>
      </c>
      <c r="H341" s="17">
        <v>284900</v>
      </c>
      <c r="I341" s="18"/>
      <c r="L341" s="12"/>
      <c r="M341" s="15" t="s">
        <v>389</v>
      </c>
    </row>
    <row r="342" spans="1:13" ht="42.75" x14ac:dyDescent="0.2">
      <c r="A342" s="26" t="s">
        <v>737</v>
      </c>
      <c r="B342" s="13">
        <v>341</v>
      </c>
      <c r="C342" s="14" t="s">
        <v>274</v>
      </c>
      <c r="D342" s="12" t="s">
        <v>1971</v>
      </c>
      <c r="E342" s="24">
        <v>3</v>
      </c>
      <c r="F342" s="24">
        <v>95000</v>
      </c>
      <c r="G342" s="25">
        <v>285000</v>
      </c>
      <c r="H342" s="17">
        <v>285000</v>
      </c>
      <c r="I342" s="18"/>
      <c r="L342" s="12"/>
      <c r="M342" s="15" t="s">
        <v>389</v>
      </c>
    </row>
    <row r="343" spans="1:13" ht="42.75" x14ac:dyDescent="0.2">
      <c r="A343" s="26" t="s">
        <v>738</v>
      </c>
      <c r="B343" s="13">
        <v>342</v>
      </c>
      <c r="C343" s="14" t="s">
        <v>1557</v>
      </c>
      <c r="D343" s="12" t="s">
        <v>1976</v>
      </c>
      <c r="E343" s="24">
        <v>2</v>
      </c>
      <c r="F343" s="24">
        <v>17000</v>
      </c>
      <c r="G343" s="25">
        <v>34000</v>
      </c>
      <c r="H343" s="17">
        <v>34000</v>
      </c>
      <c r="I343" s="18"/>
      <c r="L343" s="12"/>
      <c r="M343" s="15" t="s">
        <v>389</v>
      </c>
    </row>
    <row r="344" spans="1:13" ht="42.75" x14ac:dyDescent="0.2">
      <c r="A344" s="26" t="s">
        <v>739</v>
      </c>
      <c r="B344" s="13">
        <v>343</v>
      </c>
      <c r="C344" s="14" t="s">
        <v>1558</v>
      </c>
      <c r="D344" s="12" t="s">
        <v>1976</v>
      </c>
      <c r="E344" s="24">
        <v>2</v>
      </c>
      <c r="F344" s="24">
        <v>25000</v>
      </c>
      <c r="G344" s="25">
        <v>50000</v>
      </c>
      <c r="H344" s="17">
        <v>50000</v>
      </c>
      <c r="I344" s="18"/>
      <c r="L344" s="12"/>
      <c r="M344" s="15" t="s">
        <v>389</v>
      </c>
    </row>
    <row r="345" spans="1:13" ht="42.75" x14ac:dyDescent="0.2">
      <c r="A345" s="26" t="s">
        <v>740</v>
      </c>
      <c r="B345" s="13">
        <v>344</v>
      </c>
      <c r="C345" s="14" t="s">
        <v>269</v>
      </c>
      <c r="D345" s="12" t="s">
        <v>1971</v>
      </c>
      <c r="E345" s="24">
        <v>21</v>
      </c>
      <c r="F345" s="24">
        <v>60000</v>
      </c>
      <c r="G345" s="27">
        <v>0</v>
      </c>
      <c r="H345" s="17">
        <v>0</v>
      </c>
      <c r="I345" s="18"/>
      <c r="L345" s="12"/>
      <c r="M345" s="12" t="s">
        <v>2</v>
      </c>
    </row>
    <row r="346" spans="1:13" ht="42.75" x14ac:dyDescent="0.2">
      <c r="A346" s="26" t="s">
        <v>741</v>
      </c>
      <c r="B346" s="13">
        <v>345</v>
      </c>
      <c r="C346" s="14" t="s">
        <v>269</v>
      </c>
      <c r="D346" s="12" t="s">
        <v>44</v>
      </c>
      <c r="E346" s="24">
        <v>30</v>
      </c>
      <c r="F346" s="24">
        <v>60000</v>
      </c>
      <c r="G346" s="25">
        <v>1800000</v>
      </c>
      <c r="H346" s="17">
        <v>1800000</v>
      </c>
      <c r="I346" s="18"/>
      <c r="L346" s="12"/>
      <c r="M346" s="15" t="s">
        <v>389</v>
      </c>
    </row>
    <row r="347" spans="1:13" ht="28.5" x14ac:dyDescent="0.2">
      <c r="A347" s="26" t="s">
        <v>742</v>
      </c>
      <c r="B347" s="13">
        <v>346</v>
      </c>
      <c r="C347" s="14" t="s">
        <v>269</v>
      </c>
      <c r="D347" s="12" t="s">
        <v>1975</v>
      </c>
      <c r="E347" s="24">
        <v>5</v>
      </c>
      <c r="F347" s="24">
        <v>60000</v>
      </c>
      <c r="G347" s="25">
        <v>300000</v>
      </c>
      <c r="H347" s="17">
        <v>300000</v>
      </c>
      <c r="I347" s="18"/>
      <c r="L347" s="12"/>
      <c r="M347" s="15" t="s">
        <v>389</v>
      </c>
    </row>
    <row r="348" spans="1:13" ht="28.5" x14ac:dyDescent="0.2">
      <c r="A348" s="26" t="s">
        <v>743</v>
      </c>
      <c r="B348" s="13">
        <v>347</v>
      </c>
      <c r="C348" s="14" t="s">
        <v>267</v>
      </c>
      <c r="D348" s="12" t="s">
        <v>1975</v>
      </c>
      <c r="E348" s="24">
        <v>2</v>
      </c>
      <c r="F348" s="24">
        <v>100000</v>
      </c>
      <c r="G348" s="25">
        <v>200000</v>
      </c>
      <c r="H348" s="17">
        <v>200000</v>
      </c>
      <c r="I348" s="18"/>
      <c r="L348" s="12"/>
      <c r="M348" s="15" t="s">
        <v>389</v>
      </c>
    </row>
    <row r="349" spans="1:13" ht="42.75" x14ac:dyDescent="0.2">
      <c r="A349" s="26" t="s">
        <v>744</v>
      </c>
      <c r="B349" s="13">
        <v>348</v>
      </c>
      <c r="C349" s="14" t="s">
        <v>1473</v>
      </c>
      <c r="D349" s="12" t="s">
        <v>79</v>
      </c>
      <c r="E349" s="24">
        <v>1</v>
      </c>
      <c r="F349" s="24">
        <v>1000068</v>
      </c>
      <c r="G349" s="25">
        <v>1000068</v>
      </c>
      <c r="H349" s="17">
        <v>1000068</v>
      </c>
      <c r="I349" s="18"/>
      <c r="L349" s="12"/>
      <c r="M349" s="15" t="s">
        <v>389</v>
      </c>
    </row>
    <row r="350" spans="1:13" ht="28.5" x14ac:dyDescent="0.2">
      <c r="A350" s="26" t="s">
        <v>745</v>
      </c>
      <c r="B350" s="13">
        <v>349</v>
      </c>
      <c r="C350" s="14" t="s">
        <v>1559</v>
      </c>
      <c r="D350" s="12" t="s">
        <v>45</v>
      </c>
      <c r="E350" s="24">
        <v>2</v>
      </c>
      <c r="F350" s="24">
        <v>40000</v>
      </c>
      <c r="G350" s="25">
        <v>80000</v>
      </c>
      <c r="H350" s="17">
        <v>80000</v>
      </c>
      <c r="I350" s="18"/>
      <c r="L350" s="12"/>
      <c r="M350" s="15" t="s">
        <v>389</v>
      </c>
    </row>
    <row r="351" spans="1:13" ht="42.75" x14ac:dyDescent="0.2">
      <c r="A351" s="26" t="s">
        <v>746</v>
      </c>
      <c r="B351" s="13">
        <v>350</v>
      </c>
      <c r="C351" s="14" t="s">
        <v>284</v>
      </c>
      <c r="D351" s="12" t="s">
        <v>1971</v>
      </c>
      <c r="E351" s="24">
        <v>3</v>
      </c>
      <c r="F351" s="24">
        <v>3048</v>
      </c>
      <c r="G351" s="25">
        <v>9144</v>
      </c>
      <c r="H351" s="17">
        <v>9144</v>
      </c>
      <c r="I351" s="18"/>
      <c r="L351" s="12"/>
      <c r="M351" s="15" t="s">
        <v>389</v>
      </c>
    </row>
    <row r="352" spans="1:13" ht="42.75" x14ac:dyDescent="0.2">
      <c r="A352" s="26" t="s">
        <v>747</v>
      </c>
      <c r="B352" s="13">
        <v>351</v>
      </c>
      <c r="C352" s="14" t="s">
        <v>1560</v>
      </c>
      <c r="D352" s="12" t="s">
        <v>1971</v>
      </c>
      <c r="E352" s="24">
        <v>60</v>
      </c>
      <c r="F352" s="24">
        <v>1598.1</v>
      </c>
      <c r="G352" s="25">
        <v>95886</v>
      </c>
      <c r="H352" s="17">
        <v>95886</v>
      </c>
      <c r="I352" s="18"/>
      <c r="L352" s="12"/>
      <c r="M352" s="15" t="s">
        <v>389</v>
      </c>
    </row>
    <row r="353" spans="1:13" ht="28.5" x14ac:dyDescent="0.2">
      <c r="A353" s="26" t="s">
        <v>748</v>
      </c>
      <c r="B353" s="13">
        <v>352</v>
      </c>
      <c r="C353" s="14" t="s">
        <v>1561</v>
      </c>
      <c r="D353" s="12" t="s">
        <v>73</v>
      </c>
      <c r="E353" s="24">
        <v>18</v>
      </c>
      <c r="F353" s="24">
        <v>3939</v>
      </c>
      <c r="G353" s="25">
        <v>70902</v>
      </c>
      <c r="H353" s="17">
        <v>70902</v>
      </c>
      <c r="I353" s="18"/>
      <c r="L353" s="12"/>
      <c r="M353" s="15" t="s">
        <v>389</v>
      </c>
    </row>
    <row r="354" spans="1:13" ht="42.75" x14ac:dyDescent="0.2">
      <c r="A354" s="26" t="s">
        <v>749</v>
      </c>
      <c r="B354" s="13">
        <v>353</v>
      </c>
      <c r="C354" s="14" t="s">
        <v>294</v>
      </c>
      <c r="D354" s="12" t="s">
        <v>1971</v>
      </c>
      <c r="E354" s="24">
        <v>20</v>
      </c>
      <c r="F354" s="24">
        <v>1800</v>
      </c>
      <c r="G354" s="25">
        <v>36000</v>
      </c>
      <c r="H354" s="17">
        <v>36000</v>
      </c>
      <c r="I354" s="18"/>
      <c r="L354" s="12"/>
      <c r="M354" s="15" t="s">
        <v>389</v>
      </c>
    </row>
    <row r="355" spans="1:13" ht="57" x14ac:dyDescent="0.2">
      <c r="A355" s="26" t="s">
        <v>750</v>
      </c>
      <c r="B355" s="13">
        <v>354</v>
      </c>
      <c r="C355" s="14" t="s">
        <v>287</v>
      </c>
      <c r="D355" s="12" t="s">
        <v>1977</v>
      </c>
      <c r="E355" s="24">
        <v>5</v>
      </c>
      <c r="F355" s="24">
        <v>29314</v>
      </c>
      <c r="G355" s="25">
        <v>146570</v>
      </c>
      <c r="H355" s="17">
        <v>146570</v>
      </c>
      <c r="I355" s="18"/>
      <c r="L355" s="12"/>
      <c r="M355" s="15" t="s">
        <v>389</v>
      </c>
    </row>
    <row r="356" spans="1:13" ht="42.75" x14ac:dyDescent="0.2">
      <c r="A356" s="26" t="s">
        <v>751</v>
      </c>
      <c r="B356" s="13">
        <v>355</v>
      </c>
      <c r="C356" s="14" t="s">
        <v>1473</v>
      </c>
      <c r="D356" s="12" t="s">
        <v>79</v>
      </c>
      <c r="E356" s="24">
        <v>1</v>
      </c>
      <c r="F356" s="24">
        <v>5813142</v>
      </c>
      <c r="G356" s="25">
        <v>5813142</v>
      </c>
      <c r="H356" s="17">
        <v>5813142</v>
      </c>
      <c r="I356" s="18"/>
      <c r="L356" s="12"/>
      <c r="M356" s="15" t="s">
        <v>389</v>
      </c>
    </row>
    <row r="357" spans="1:13" ht="57" x14ac:dyDescent="0.2">
      <c r="A357" s="26" t="s">
        <v>752</v>
      </c>
      <c r="B357" s="13">
        <v>356</v>
      </c>
      <c r="C357" s="14" t="s">
        <v>1562</v>
      </c>
      <c r="D357" s="12" t="s">
        <v>1970</v>
      </c>
      <c r="E357" s="24">
        <v>1</v>
      </c>
      <c r="F357" s="24">
        <v>196451</v>
      </c>
      <c r="G357" s="25">
        <v>196451</v>
      </c>
      <c r="H357" s="17">
        <v>196451</v>
      </c>
      <c r="I357" s="18"/>
      <c r="L357" s="12"/>
      <c r="M357" s="15" t="s">
        <v>389</v>
      </c>
    </row>
    <row r="358" spans="1:13" ht="42.75" x14ac:dyDescent="0.2">
      <c r="A358" s="26" t="s">
        <v>753</v>
      </c>
      <c r="B358" s="13">
        <v>357</v>
      </c>
      <c r="C358" s="14" t="s">
        <v>290</v>
      </c>
      <c r="D358" s="12" t="s">
        <v>1971</v>
      </c>
      <c r="E358" s="24">
        <v>3000</v>
      </c>
      <c r="F358" s="24">
        <v>2345</v>
      </c>
      <c r="G358" s="25">
        <v>7035000</v>
      </c>
      <c r="H358" s="17">
        <v>7035000</v>
      </c>
      <c r="I358" s="18"/>
      <c r="L358" s="12"/>
      <c r="M358" s="15" t="s">
        <v>389</v>
      </c>
    </row>
    <row r="359" spans="1:13" ht="28.5" x14ac:dyDescent="0.2">
      <c r="A359" s="26" t="s">
        <v>754</v>
      </c>
      <c r="B359" s="13">
        <v>358</v>
      </c>
      <c r="C359" s="14" t="s">
        <v>289</v>
      </c>
      <c r="D359" s="12" t="s">
        <v>73</v>
      </c>
      <c r="E359" s="24">
        <v>5</v>
      </c>
      <c r="F359" s="24">
        <v>1212</v>
      </c>
      <c r="G359" s="25">
        <v>6060</v>
      </c>
      <c r="H359" s="17">
        <v>6060</v>
      </c>
      <c r="I359" s="18"/>
      <c r="L359" s="12"/>
      <c r="M359" s="15" t="s">
        <v>389</v>
      </c>
    </row>
    <row r="360" spans="1:13" ht="42.75" x14ac:dyDescent="0.2">
      <c r="A360" s="26" t="s">
        <v>755</v>
      </c>
      <c r="B360" s="13">
        <v>359</v>
      </c>
      <c r="C360" s="14" t="s">
        <v>288</v>
      </c>
      <c r="D360" s="12" t="s">
        <v>1971</v>
      </c>
      <c r="E360" s="24">
        <v>200</v>
      </c>
      <c r="F360" s="24">
        <v>1563</v>
      </c>
      <c r="G360" s="25">
        <v>312600</v>
      </c>
      <c r="H360" s="17">
        <v>312600</v>
      </c>
      <c r="I360" s="18"/>
      <c r="L360" s="12"/>
      <c r="M360" s="15" t="s">
        <v>389</v>
      </c>
    </row>
    <row r="361" spans="1:13" ht="42.75" x14ac:dyDescent="0.2">
      <c r="A361" s="26" t="s">
        <v>756</v>
      </c>
      <c r="B361" s="13">
        <v>360</v>
      </c>
      <c r="C361" s="14" t="s">
        <v>1563</v>
      </c>
      <c r="D361" s="12" t="s">
        <v>1974</v>
      </c>
      <c r="E361" s="24">
        <v>3</v>
      </c>
      <c r="F361" s="24">
        <v>16354</v>
      </c>
      <c r="G361" s="27">
        <v>0</v>
      </c>
      <c r="H361" s="17">
        <v>0</v>
      </c>
      <c r="I361" s="18"/>
      <c r="L361" s="12"/>
      <c r="M361" s="12" t="s">
        <v>2</v>
      </c>
    </row>
    <row r="362" spans="1:13" ht="42.75" x14ac:dyDescent="0.2">
      <c r="A362" s="26" t="s">
        <v>757</v>
      </c>
      <c r="B362" s="13">
        <v>361</v>
      </c>
      <c r="C362" s="14" t="s">
        <v>286</v>
      </c>
      <c r="D362" s="12" t="s">
        <v>1976</v>
      </c>
      <c r="E362" s="24">
        <v>2</v>
      </c>
      <c r="F362" s="24">
        <v>35000</v>
      </c>
      <c r="G362" s="25">
        <v>70000</v>
      </c>
      <c r="H362" s="17">
        <v>70000</v>
      </c>
      <c r="I362" s="18"/>
      <c r="L362" s="12"/>
      <c r="M362" s="15" t="s">
        <v>389</v>
      </c>
    </row>
    <row r="363" spans="1:13" ht="42.75" x14ac:dyDescent="0.2">
      <c r="A363" s="26" t="s">
        <v>758</v>
      </c>
      <c r="B363" s="13">
        <v>362</v>
      </c>
      <c r="C363" s="14" t="s">
        <v>292</v>
      </c>
      <c r="D363" s="12" t="s">
        <v>1971</v>
      </c>
      <c r="E363" s="24">
        <v>10</v>
      </c>
      <c r="F363" s="24">
        <v>19800</v>
      </c>
      <c r="G363" s="25">
        <v>198000</v>
      </c>
      <c r="H363" s="17">
        <v>198000</v>
      </c>
      <c r="I363" s="18"/>
      <c r="L363" s="12"/>
      <c r="M363" s="15" t="s">
        <v>389</v>
      </c>
    </row>
    <row r="364" spans="1:13" ht="42.75" x14ac:dyDescent="0.2">
      <c r="A364" s="26" t="s">
        <v>759</v>
      </c>
      <c r="B364" s="13">
        <v>363</v>
      </c>
      <c r="C364" s="14" t="s">
        <v>1564</v>
      </c>
      <c r="D364" s="12" t="s">
        <v>1974</v>
      </c>
      <c r="E364" s="24">
        <v>5</v>
      </c>
      <c r="F364" s="24">
        <v>35442</v>
      </c>
      <c r="G364" s="25">
        <v>177210</v>
      </c>
      <c r="H364" s="17">
        <v>177210</v>
      </c>
      <c r="I364" s="18"/>
      <c r="L364" s="12"/>
      <c r="M364" s="15" t="s">
        <v>389</v>
      </c>
    </row>
    <row r="365" spans="1:13" ht="42.75" x14ac:dyDescent="0.2">
      <c r="A365" s="26" t="s">
        <v>760</v>
      </c>
      <c r="B365" s="13">
        <v>364</v>
      </c>
      <c r="C365" s="14" t="s">
        <v>1565</v>
      </c>
      <c r="D365" s="12" t="s">
        <v>1972</v>
      </c>
      <c r="E365" s="24">
        <v>60</v>
      </c>
      <c r="F365" s="24">
        <v>1600</v>
      </c>
      <c r="G365" s="25">
        <v>96000</v>
      </c>
      <c r="H365" s="17">
        <v>96000</v>
      </c>
      <c r="I365" s="18"/>
      <c r="L365" s="12"/>
      <c r="M365" s="15" t="s">
        <v>389</v>
      </c>
    </row>
    <row r="366" spans="1:13" ht="42.75" x14ac:dyDescent="0.2">
      <c r="A366" s="26" t="s">
        <v>761</v>
      </c>
      <c r="B366" s="13">
        <v>365</v>
      </c>
      <c r="C366" s="14" t="s">
        <v>1566</v>
      </c>
      <c r="D366" s="12" t="s">
        <v>1974</v>
      </c>
      <c r="E366" s="24">
        <v>1000</v>
      </c>
      <c r="F366" s="24">
        <v>149</v>
      </c>
      <c r="G366" s="25">
        <v>149000</v>
      </c>
      <c r="H366" s="17">
        <v>149000</v>
      </c>
      <c r="I366" s="18"/>
      <c r="L366" s="12"/>
      <c r="M366" s="15" t="s">
        <v>389</v>
      </c>
    </row>
    <row r="367" spans="1:13" ht="28.5" x14ac:dyDescent="0.2">
      <c r="A367" s="26" t="s">
        <v>762</v>
      </c>
      <c r="B367" s="13">
        <v>366</v>
      </c>
      <c r="C367" s="14" t="s">
        <v>1567</v>
      </c>
      <c r="D367" s="12" t="s">
        <v>161</v>
      </c>
      <c r="E367" s="24">
        <v>150</v>
      </c>
      <c r="F367" s="24">
        <v>3800</v>
      </c>
      <c r="G367" s="25">
        <v>570000</v>
      </c>
      <c r="H367" s="17">
        <v>570000</v>
      </c>
      <c r="I367" s="18"/>
      <c r="L367" s="12"/>
      <c r="M367" s="15" t="s">
        <v>389</v>
      </c>
    </row>
    <row r="368" spans="1:13" ht="42.75" x14ac:dyDescent="0.2">
      <c r="A368" s="26" t="s">
        <v>763</v>
      </c>
      <c r="B368" s="13">
        <v>367</v>
      </c>
      <c r="C368" s="14" t="s">
        <v>299</v>
      </c>
      <c r="D368" s="12" t="s">
        <v>1971</v>
      </c>
      <c r="E368" s="24">
        <v>4</v>
      </c>
      <c r="F368" s="24">
        <v>7102</v>
      </c>
      <c r="G368" s="25">
        <v>28408</v>
      </c>
      <c r="H368" s="17">
        <v>28408</v>
      </c>
      <c r="I368" s="18"/>
      <c r="L368" s="12"/>
      <c r="M368" s="15" t="s">
        <v>389</v>
      </c>
    </row>
    <row r="369" spans="1:13" ht="28.5" x14ac:dyDescent="0.2">
      <c r="A369" s="26" t="s">
        <v>764</v>
      </c>
      <c r="B369" s="13">
        <v>368</v>
      </c>
      <c r="C369" s="14" t="s">
        <v>1568</v>
      </c>
      <c r="D369" s="12" t="s">
        <v>29</v>
      </c>
      <c r="E369" s="24">
        <v>45</v>
      </c>
      <c r="F369" s="24">
        <v>4803</v>
      </c>
      <c r="G369" s="25">
        <v>216135</v>
      </c>
      <c r="H369" s="17">
        <v>216135</v>
      </c>
      <c r="I369" s="18"/>
      <c r="L369" s="12"/>
      <c r="M369" s="15" t="s">
        <v>389</v>
      </c>
    </row>
    <row r="370" spans="1:13" ht="42.75" x14ac:dyDescent="0.2">
      <c r="A370" s="26" t="s">
        <v>765</v>
      </c>
      <c r="B370" s="13">
        <v>369</v>
      </c>
      <c r="C370" s="14" t="s">
        <v>1569</v>
      </c>
      <c r="D370" s="12" t="s">
        <v>1974</v>
      </c>
      <c r="E370" s="24">
        <v>1000</v>
      </c>
      <c r="F370" s="24">
        <v>121</v>
      </c>
      <c r="G370" s="25">
        <v>121000</v>
      </c>
      <c r="H370" s="17">
        <v>121000</v>
      </c>
      <c r="I370" s="18"/>
      <c r="L370" s="12"/>
      <c r="M370" s="15" t="s">
        <v>389</v>
      </c>
    </row>
    <row r="371" spans="1:13" ht="42.75" x14ac:dyDescent="0.2">
      <c r="A371" s="26" t="s">
        <v>766</v>
      </c>
      <c r="B371" s="13">
        <v>370</v>
      </c>
      <c r="C371" s="14" t="s">
        <v>1570</v>
      </c>
      <c r="D371" s="12" t="s">
        <v>1972</v>
      </c>
      <c r="E371" s="24">
        <v>150</v>
      </c>
      <c r="F371" s="24">
        <v>13043</v>
      </c>
      <c r="G371" s="25">
        <v>1956450</v>
      </c>
      <c r="H371" s="17">
        <v>1956450</v>
      </c>
      <c r="I371" s="18"/>
      <c r="L371" s="12"/>
      <c r="M371" s="15" t="s">
        <v>389</v>
      </c>
    </row>
    <row r="372" spans="1:13" ht="42.75" x14ac:dyDescent="0.2">
      <c r="A372" s="26" t="s">
        <v>767</v>
      </c>
      <c r="B372" s="13">
        <v>371</v>
      </c>
      <c r="C372" s="14" t="s">
        <v>293</v>
      </c>
      <c r="D372" s="12" t="s">
        <v>1974</v>
      </c>
      <c r="E372" s="24">
        <v>2000</v>
      </c>
      <c r="F372" s="24">
        <v>218</v>
      </c>
      <c r="G372" s="25">
        <v>436000</v>
      </c>
      <c r="H372" s="17">
        <v>436000</v>
      </c>
      <c r="I372" s="18"/>
      <c r="L372" s="12"/>
      <c r="M372" s="15" t="s">
        <v>389</v>
      </c>
    </row>
    <row r="373" spans="1:13" ht="28.5" x14ac:dyDescent="0.2">
      <c r="A373" s="26" t="s">
        <v>768</v>
      </c>
      <c r="B373" s="13">
        <v>372</v>
      </c>
      <c r="C373" s="14" t="s">
        <v>291</v>
      </c>
      <c r="D373" s="12" t="s">
        <v>73</v>
      </c>
      <c r="E373" s="24">
        <v>4</v>
      </c>
      <c r="F373" s="24">
        <v>6728</v>
      </c>
      <c r="G373" s="25">
        <v>26912</v>
      </c>
      <c r="H373" s="17">
        <v>26912</v>
      </c>
      <c r="I373" s="18"/>
      <c r="L373" s="12"/>
      <c r="M373" s="15" t="s">
        <v>389</v>
      </c>
    </row>
    <row r="374" spans="1:13" ht="42.75" x14ac:dyDescent="0.2">
      <c r="A374" s="26" t="s">
        <v>769</v>
      </c>
      <c r="B374" s="13">
        <v>373</v>
      </c>
      <c r="C374" s="14" t="s">
        <v>302</v>
      </c>
      <c r="D374" s="12" t="s">
        <v>1971</v>
      </c>
      <c r="E374" s="24">
        <v>1</v>
      </c>
      <c r="F374" s="24">
        <v>1382000</v>
      </c>
      <c r="G374" s="25">
        <v>1382000</v>
      </c>
      <c r="H374" s="17">
        <v>1382000</v>
      </c>
      <c r="I374" s="18"/>
      <c r="L374" s="12"/>
      <c r="M374" s="15" t="s">
        <v>389</v>
      </c>
    </row>
    <row r="375" spans="1:13" ht="42.75" x14ac:dyDescent="0.2">
      <c r="A375" s="26" t="s">
        <v>770</v>
      </c>
      <c r="B375" s="13">
        <v>374</v>
      </c>
      <c r="C375" s="14" t="s">
        <v>301</v>
      </c>
      <c r="D375" s="12" t="s">
        <v>1971</v>
      </c>
      <c r="E375" s="24">
        <v>1</v>
      </c>
      <c r="F375" s="24">
        <v>1720000</v>
      </c>
      <c r="G375" s="27">
        <v>0</v>
      </c>
      <c r="H375" s="17">
        <v>0</v>
      </c>
      <c r="I375" s="18"/>
      <c r="L375" s="12"/>
      <c r="M375" s="12" t="s">
        <v>2</v>
      </c>
    </row>
    <row r="376" spans="1:13" ht="42.75" x14ac:dyDescent="0.2">
      <c r="A376" s="26" t="s">
        <v>771</v>
      </c>
      <c r="B376" s="13">
        <v>375</v>
      </c>
      <c r="C376" s="14" t="s">
        <v>1571</v>
      </c>
      <c r="D376" s="12" t="s">
        <v>1971</v>
      </c>
      <c r="E376" s="24">
        <v>1</v>
      </c>
      <c r="F376" s="24">
        <v>567000</v>
      </c>
      <c r="G376" s="25">
        <v>567000</v>
      </c>
      <c r="H376" s="17">
        <v>567000</v>
      </c>
      <c r="I376" s="18"/>
      <c r="L376" s="12"/>
      <c r="M376" s="15" t="s">
        <v>389</v>
      </c>
    </row>
    <row r="377" spans="1:13" ht="28.5" x14ac:dyDescent="0.2">
      <c r="A377" s="26" t="s">
        <v>772</v>
      </c>
      <c r="B377" s="13">
        <v>376</v>
      </c>
      <c r="C377" s="14" t="s">
        <v>1572</v>
      </c>
      <c r="D377" s="12" t="s">
        <v>1975</v>
      </c>
      <c r="E377" s="24">
        <v>2</v>
      </c>
      <c r="F377" s="24">
        <v>70000</v>
      </c>
      <c r="G377" s="25">
        <v>140000</v>
      </c>
      <c r="H377" s="17">
        <v>140000</v>
      </c>
      <c r="I377" s="18"/>
      <c r="L377" s="12"/>
      <c r="M377" s="15" t="s">
        <v>389</v>
      </c>
    </row>
    <row r="378" spans="1:13" ht="28.5" x14ac:dyDescent="0.2">
      <c r="A378" s="26" t="s">
        <v>773</v>
      </c>
      <c r="B378" s="13">
        <v>377</v>
      </c>
      <c r="C378" s="14" t="s">
        <v>1572</v>
      </c>
      <c r="D378" s="12" t="s">
        <v>1975</v>
      </c>
      <c r="E378" s="24">
        <v>1</v>
      </c>
      <c r="F378" s="24">
        <v>70000</v>
      </c>
      <c r="G378" s="25">
        <v>70000</v>
      </c>
      <c r="H378" s="17">
        <v>70000</v>
      </c>
      <c r="I378" s="18"/>
      <c r="L378" s="12"/>
      <c r="M378" s="15" t="s">
        <v>389</v>
      </c>
    </row>
    <row r="379" spans="1:13" ht="42.75" x14ac:dyDescent="0.2">
      <c r="A379" s="26" t="s">
        <v>774</v>
      </c>
      <c r="B379" s="13">
        <v>378</v>
      </c>
      <c r="C379" s="14" t="s">
        <v>305</v>
      </c>
      <c r="D379" s="12" t="s">
        <v>1971</v>
      </c>
      <c r="E379" s="24">
        <v>2</v>
      </c>
      <c r="F379" s="24">
        <v>224000</v>
      </c>
      <c r="G379" s="25">
        <v>448000</v>
      </c>
      <c r="H379" s="17">
        <v>448000</v>
      </c>
      <c r="I379" s="18"/>
      <c r="L379" s="12"/>
      <c r="M379" s="15" t="s">
        <v>389</v>
      </c>
    </row>
    <row r="380" spans="1:13" ht="42.75" x14ac:dyDescent="0.2">
      <c r="A380" s="26" t="s">
        <v>775</v>
      </c>
      <c r="B380" s="13">
        <v>379</v>
      </c>
      <c r="C380" s="14" t="s">
        <v>304</v>
      </c>
      <c r="D380" s="12" t="s">
        <v>1971</v>
      </c>
      <c r="E380" s="24">
        <v>2</v>
      </c>
      <c r="F380" s="24">
        <v>860000</v>
      </c>
      <c r="G380" s="25">
        <v>1720000</v>
      </c>
      <c r="H380" s="17">
        <v>1720000</v>
      </c>
      <c r="I380" s="18"/>
      <c r="L380" s="12"/>
      <c r="M380" s="15" t="s">
        <v>389</v>
      </c>
    </row>
    <row r="381" spans="1:13" ht="42.75" x14ac:dyDescent="0.2">
      <c r="A381" s="26" t="s">
        <v>776</v>
      </c>
      <c r="B381" s="13">
        <v>380</v>
      </c>
      <c r="C381" s="14" t="s">
        <v>1573</v>
      </c>
      <c r="D381" s="12" t="s">
        <v>1976</v>
      </c>
      <c r="E381" s="24">
        <v>5</v>
      </c>
      <c r="F381" s="24">
        <v>143600</v>
      </c>
      <c r="G381" s="25">
        <v>718000</v>
      </c>
      <c r="H381" s="17">
        <v>718000</v>
      </c>
      <c r="I381" s="18"/>
      <c r="L381" s="12"/>
      <c r="M381" s="15" t="s">
        <v>389</v>
      </c>
    </row>
    <row r="382" spans="1:13" ht="28.5" x14ac:dyDescent="0.2">
      <c r="A382" s="26" t="s">
        <v>777</v>
      </c>
      <c r="B382" s="13">
        <v>381</v>
      </c>
      <c r="C382" s="14" t="s">
        <v>1574</v>
      </c>
      <c r="D382" s="12" t="s">
        <v>45</v>
      </c>
      <c r="E382" s="24">
        <v>2</v>
      </c>
      <c r="F382" s="24">
        <v>465500</v>
      </c>
      <c r="G382" s="25">
        <v>931000</v>
      </c>
      <c r="H382" s="17">
        <v>931000</v>
      </c>
      <c r="I382" s="18"/>
      <c r="L382" s="12"/>
      <c r="M382" s="15" t="s">
        <v>389</v>
      </c>
    </row>
    <row r="383" spans="1:13" ht="28.5" x14ac:dyDescent="0.2">
      <c r="A383" s="26" t="s">
        <v>778</v>
      </c>
      <c r="B383" s="13">
        <v>382</v>
      </c>
      <c r="C383" s="14" t="s">
        <v>310</v>
      </c>
      <c r="D383" s="12" t="s">
        <v>320</v>
      </c>
      <c r="E383" s="24">
        <v>2</v>
      </c>
      <c r="F383" s="24">
        <v>995000</v>
      </c>
      <c r="G383" s="25">
        <v>1990000</v>
      </c>
      <c r="H383" s="17">
        <v>1990000</v>
      </c>
      <c r="I383" s="18"/>
      <c r="L383" s="12"/>
      <c r="M383" s="15" t="s">
        <v>389</v>
      </c>
    </row>
    <row r="384" spans="1:13" ht="42.75" x14ac:dyDescent="0.2">
      <c r="A384" s="26" t="s">
        <v>779</v>
      </c>
      <c r="B384" s="13">
        <v>383</v>
      </c>
      <c r="C384" s="14" t="s">
        <v>1575</v>
      </c>
      <c r="D384" s="12" t="s">
        <v>51</v>
      </c>
      <c r="E384" s="24">
        <v>2</v>
      </c>
      <c r="F384" s="24">
        <v>279500</v>
      </c>
      <c r="G384" s="25">
        <v>559000</v>
      </c>
      <c r="H384" s="17">
        <v>559000</v>
      </c>
      <c r="I384" s="18"/>
      <c r="L384" s="12"/>
      <c r="M384" s="15" t="s">
        <v>389</v>
      </c>
    </row>
    <row r="385" spans="1:13" ht="42.75" x14ac:dyDescent="0.2">
      <c r="A385" s="26" t="s">
        <v>780</v>
      </c>
      <c r="B385" s="13">
        <v>384</v>
      </c>
      <c r="C385" s="14" t="s">
        <v>313</v>
      </c>
      <c r="D385" s="12" t="s">
        <v>1971</v>
      </c>
      <c r="E385" s="24">
        <v>12</v>
      </c>
      <c r="F385" s="24">
        <v>260000</v>
      </c>
      <c r="G385" s="25">
        <v>3120000</v>
      </c>
      <c r="H385" s="17">
        <v>3120000</v>
      </c>
      <c r="I385" s="18"/>
      <c r="L385" s="12"/>
      <c r="M385" s="15" t="s">
        <v>389</v>
      </c>
    </row>
    <row r="386" spans="1:13" ht="42.75" x14ac:dyDescent="0.2">
      <c r="A386" s="26" t="s">
        <v>781</v>
      </c>
      <c r="B386" s="13">
        <v>385</v>
      </c>
      <c r="C386" s="14" t="s">
        <v>325</v>
      </c>
      <c r="D386" s="12" t="s">
        <v>1974</v>
      </c>
      <c r="E386" s="24">
        <v>3</v>
      </c>
      <c r="F386" s="24">
        <v>2616000</v>
      </c>
      <c r="G386" s="25">
        <v>7848000</v>
      </c>
      <c r="H386" s="17">
        <v>7848000</v>
      </c>
      <c r="I386" s="18"/>
      <c r="L386" s="12"/>
      <c r="M386" s="15" t="s">
        <v>389</v>
      </c>
    </row>
    <row r="387" spans="1:13" ht="57" x14ac:dyDescent="0.2">
      <c r="A387" s="26" t="s">
        <v>782</v>
      </c>
      <c r="B387" s="13">
        <v>386</v>
      </c>
      <c r="C387" s="14" t="s">
        <v>323</v>
      </c>
      <c r="D387" s="12" t="s">
        <v>1970</v>
      </c>
      <c r="E387" s="24">
        <v>2</v>
      </c>
      <c r="F387" s="24">
        <v>536765</v>
      </c>
      <c r="G387" s="25">
        <v>1073530</v>
      </c>
      <c r="H387" s="17">
        <v>1073530</v>
      </c>
      <c r="I387" s="18"/>
      <c r="L387" s="12"/>
      <c r="M387" s="15" t="s">
        <v>389</v>
      </c>
    </row>
    <row r="388" spans="1:13" ht="28.5" x14ac:dyDescent="0.2">
      <c r="A388" s="26" t="s">
        <v>783</v>
      </c>
      <c r="B388" s="13">
        <v>387</v>
      </c>
      <c r="C388" s="14" t="s">
        <v>323</v>
      </c>
      <c r="D388" s="12" t="s">
        <v>29</v>
      </c>
      <c r="E388" s="24">
        <v>15</v>
      </c>
      <c r="F388" s="24">
        <v>536765</v>
      </c>
      <c r="G388" s="25">
        <v>8051475</v>
      </c>
      <c r="H388" s="17">
        <v>8051475</v>
      </c>
      <c r="I388" s="18"/>
      <c r="L388" s="12"/>
      <c r="M388" s="15" t="s">
        <v>389</v>
      </c>
    </row>
    <row r="389" spans="1:13" ht="57" x14ac:dyDescent="0.2">
      <c r="A389" s="26" t="s">
        <v>784</v>
      </c>
      <c r="B389" s="13">
        <v>388</v>
      </c>
      <c r="C389" s="14" t="s">
        <v>1576</v>
      </c>
      <c r="D389" s="12" t="s">
        <v>1970</v>
      </c>
      <c r="E389" s="24">
        <v>1</v>
      </c>
      <c r="F389" s="24">
        <v>310000</v>
      </c>
      <c r="G389" s="25">
        <v>310000</v>
      </c>
      <c r="H389" s="17">
        <v>310000</v>
      </c>
      <c r="I389" s="18"/>
      <c r="L389" s="12"/>
      <c r="M389" s="15" t="s">
        <v>389</v>
      </c>
    </row>
    <row r="390" spans="1:13" ht="42.75" x14ac:dyDescent="0.2">
      <c r="A390" s="26" t="s">
        <v>785</v>
      </c>
      <c r="B390" s="13">
        <v>389</v>
      </c>
      <c r="C390" s="14" t="s">
        <v>318</v>
      </c>
      <c r="D390" s="12" t="s">
        <v>51</v>
      </c>
      <c r="E390" s="24">
        <v>1</v>
      </c>
      <c r="F390" s="24">
        <v>223250</v>
      </c>
      <c r="G390" s="25">
        <v>223250</v>
      </c>
      <c r="H390" s="17">
        <v>223250</v>
      </c>
      <c r="I390" s="18"/>
      <c r="L390" s="12"/>
      <c r="M390" s="15" t="s">
        <v>389</v>
      </c>
    </row>
    <row r="391" spans="1:13" ht="57" x14ac:dyDescent="0.2">
      <c r="A391" s="26" t="s">
        <v>786</v>
      </c>
      <c r="B391" s="13">
        <v>390</v>
      </c>
      <c r="C391" s="14" t="s">
        <v>318</v>
      </c>
      <c r="D391" s="12" t="s">
        <v>1970</v>
      </c>
      <c r="E391" s="24">
        <v>6</v>
      </c>
      <c r="F391" s="24">
        <v>223250</v>
      </c>
      <c r="G391" s="25">
        <v>1339500</v>
      </c>
      <c r="H391" s="17">
        <v>1339500</v>
      </c>
      <c r="I391" s="18"/>
      <c r="L391" s="12"/>
      <c r="M391" s="15" t="s">
        <v>389</v>
      </c>
    </row>
    <row r="392" spans="1:13" ht="28.5" x14ac:dyDescent="0.2">
      <c r="A392" s="26" t="s">
        <v>787</v>
      </c>
      <c r="B392" s="13">
        <v>391</v>
      </c>
      <c r="C392" s="14" t="s">
        <v>318</v>
      </c>
      <c r="D392" s="12" t="s">
        <v>45</v>
      </c>
      <c r="E392" s="24">
        <v>5</v>
      </c>
      <c r="F392" s="24">
        <v>223250</v>
      </c>
      <c r="G392" s="25">
        <v>1116250</v>
      </c>
      <c r="H392" s="17">
        <v>1116250</v>
      </c>
      <c r="I392" s="18"/>
      <c r="L392" s="12"/>
      <c r="M392" s="15" t="s">
        <v>389</v>
      </c>
    </row>
    <row r="393" spans="1:13" ht="57" x14ac:dyDescent="0.2">
      <c r="A393" s="26" t="s">
        <v>788</v>
      </c>
      <c r="B393" s="13">
        <v>392</v>
      </c>
      <c r="C393" s="14" t="s">
        <v>1577</v>
      </c>
      <c r="D393" s="12" t="s">
        <v>1970</v>
      </c>
      <c r="E393" s="24">
        <v>4</v>
      </c>
      <c r="F393" s="24">
        <v>196250</v>
      </c>
      <c r="G393" s="25">
        <v>785000</v>
      </c>
      <c r="H393" s="17">
        <v>785000</v>
      </c>
      <c r="I393" s="18"/>
      <c r="L393" s="12"/>
      <c r="M393" s="15" t="s">
        <v>389</v>
      </c>
    </row>
    <row r="394" spans="1:13" ht="57" x14ac:dyDescent="0.2">
      <c r="A394" s="26" t="s">
        <v>789</v>
      </c>
      <c r="B394" s="13">
        <v>393</v>
      </c>
      <c r="C394" s="14" t="s">
        <v>1578</v>
      </c>
      <c r="D394" s="12" t="s">
        <v>1970</v>
      </c>
      <c r="E394" s="24">
        <v>1</v>
      </c>
      <c r="F394" s="24">
        <v>288000</v>
      </c>
      <c r="G394" s="25">
        <v>288000</v>
      </c>
      <c r="H394" s="17">
        <v>288000</v>
      </c>
      <c r="I394" s="18"/>
      <c r="L394" s="12"/>
      <c r="M394" s="15" t="s">
        <v>389</v>
      </c>
    </row>
    <row r="395" spans="1:13" ht="57" x14ac:dyDescent="0.2">
      <c r="A395" s="26" t="s">
        <v>790</v>
      </c>
      <c r="B395" s="13">
        <v>394</v>
      </c>
      <c r="C395" s="14" t="s">
        <v>326</v>
      </c>
      <c r="D395" s="12" t="s">
        <v>1970</v>
      </c>
      <c r="E395" s="24">
        <v>5</v>
      </c>
      <c r="F395" s="24">
        <v>71000</v>
      </c>
      <c r="G395" s="25">
        <v>355000</v>
      </c>
      <c r="H395" s="17">
        <v>355000</v>
      </c>
      <c r="I395" s="18"/>
      <c r="L395" s="12"/>
      <c r="M395" s="15" t="s">
        <v>389</v>
      </c>
    </row>
    <row r="396" spans="1:13" ht="42.75" x14ac:dyDescent="0.2">
      <c r="A396" s="26" t="s">
        <v>791</v>
      </c>
      <c r="B396" s="13">
        <v>395</v>
      </c>
      <c r="C396" s="14" t="s">
        <v>1579</v>
      </c>
      <c r="D396" s="12" t="s">
        <v>1971</v>
      </c>
      <c r="E396" s="24">
        <v>1</v>
      </c>
      <c r="F396" s="24">
        <v>78000</v>
      </c>
      <c r="G396" s="25">
        <v>78000</v>
      </c>
      <c r="H396" s="17">
        <v>78000</v>
      </c>
      <c r="I396" s="18"/>
      <c r="L396" s="12"/>
      <c r="M396" s="15" t="s">
        <v>389</v>
      </c>
    </row>
    <row r="397" spans="1:13" ht="57" x14ac:dyDescent="0.2">
      <c r="A397" s="26" t="s">
        <v>792</v>
      </c>
      <c r="B397" s="13">
        <v>396</v>
      </c>
      <c r="C397" s="14" t="s">
        <v>1580</v>
      </c>
      <c r="D397" s="12" t="s">
        <v>1970</v>
      </c>
      <c r="E397" s="24">
        <v>4</v>
      </c>
      <c r="F397" s="24">
        <v>325000</v>
      </c>
      <c r="G397" s="25">
        <v>1300000</v>
      </c>
      <c r="H397" s="17">
        <v>1300000</v>
      </c>
      <c r="I397" s="18"/>
      <c r="L397" s="12"/>
      <c r="M397" s="15" t="s">
        <v>389</v>
      </c>
    </row>
    <row r="398" spans="1:13" ht="57" x14ac:dyDescent="0.2">
      <c r="A398" s="26" t="s">
        <v>793</v>
      </c>
      <c r="B398" s="13">
        <v>397</v>
      </c>
      <c r="C398" s="14" t="s">
        <v>1581</v>
      </c>
      <c r="D398" s="12" t="s">
        <v>1970</v>
      </c>
      <c r="E398" s="24">
        <v>1</v>
      </c>
      <c r="F398" s="24">
        <v>392000</v>
      </c>
      <c r="G398" s="25">
        <v>392000</v>
      </c>
      <c r="H398" s="17">
        <v>392000</v>
      </c>
      <c r="I398" s="18"/>
      <c r="L398" s="12"/>
      <c r="M398" s="15" t="s">
        <v>389</v>
      </c>
    </row>
    <row r="399" spans="1:13" ht="57" x14ac:dyDescent="0.2">
      <c r="A399" s="26" t="s">
        <v>794</v>
      </c>
      <c r="B399" s="13">
        <v>398</v>
      </c>
      <c r="C399" s="14" t="s">
        <v>322</v>
      </c>
      <c r="D399" s="12" t="s">
        <v>1970</v>
      </c>
      <c r="E399" s="24">
        <v>1</v>
      </c>
      <c r="F399" s="24">
        <v>75000</v>
      </c>
      <c r="G399" s="28">
        <v>75000</v>
      </c>
      <c r="H399" s="17">
        <v>75000</v>
      </c>
      <c r="I399" s="18" t="s">
        <v>1985</v>
      </c>
      <c r="L399" s="15" t="s">
        <v>392</v>
      </c>
      <c r="M399" s="12" t="s">
        <v>393</v>
      </c>
    </row>
    <row r="400" spans="1:13" ht="57" x14ac:dyDescent="0.2">
      <c r="A400" s="26" t="s">
        <v>795</v>
      </c>
      <c r="B400" s="13">
        <v>399</v>
      </c>
      <c r="C400" s="14" t="s">
        <v>1582</v>
      </c>
      <c r="D400" s="12" t="s">
        <v>1970</v>
      </c>
      <c r="E400" s="24">
        <v>4</v>
      </c>
      <c r="F400" s="24">
        <v>37000</v>
      </c>
      <c r="G400" s="28">
        <v>148000</v>
      </c>
      <c r="H400" s="17">
        <v>148000</v>
      </c>
      <c r="I400" s="18" t="s">
        <v>1986</v>
      </c>
      <c r="L400" s="15" t="s">
        <v>392</v>
      </c>
      <c r="M400" s="12" t="s">
        <v>393</v>
      </c>
    </row>
    <row r="401" spans="1:13" ht="42.75" x14ac:dyDescent="0.2">
      <c r="A401" s="26" t="s">
        <v>796</v>
      </c>
      <c r="B401" s="13">
        <v>400</v>
      </c>
      <c r="C401" s="14" t="s">
        <v>1583</v>
      </c>
      <c r="D401" s="12" t="s">
        <v>1971</v>
      </c>
      <c r="E401" s="24">
        <v>15</v>
      </c>
      <c r="F401" s="24">
        <v>30134</v>
      </c>
      <c r="G401" s="25">
        <v>452010</v>
      </c>
      <c r="H401" s="17">
        <v>452010</v>
      </c>
      <c r="I401" s="18"/>
      <c r="L401" s="12"/>
      <c r="M401" s="15" t="s">
        <v>389</v>
      </c>
    </row>
    <row r="402" spans="1:13" ht="57" x14ac:dyDescent="0.2">
      <c r="A402" s="26" t="s">
        <v>797</v>
      </c>
      <c r="B402" s="13">
        <v>401</v>
      </c>
      <c r="C402" s="14" t="s">
        <v>1584</v>
      </c>
      <c r="D402" s="12" t="s">
        <v>1970</v>
      </c>
      <c r="E402" s="24">
        <v>3</v>
      </c>
      <c r="F402" s="24">
        <v>227327</v>
      </c>
      <c r="G402" s="25">
        <v>681981</v>
      </c>
      <c r="H402" s="17">
        <v>681981</v>
      </c>
      <c r="I402" s="18"/>
      <c r="L402" s="12"/>
      <c r="M402" s="15" t="s">
        <v>389</v>
      </c>
    </row>
    <row r="403" spans="1:13" ht="42.75" x14ac:dyDescent="0.2">
      <c r="A403" s="26" t="s">
        <v>798</v>
      </c>
      <c r="B403" s="13">
        <v>402</v>
      </c>
      <c r="C403" s="14" t="s">
        <v>328</v>
      </c>
      <c r="D403" s="12" t="s">
        <v>1974</v>
      </c>
      <c r="E403" s="24">
        <v>5</v>
      </c>
      <c r="F403" s="24">
        <v>311200</v>
      </c>
      <c r="G403" s="25">
        <v>1556000</v>
      </c>
      <c r="H403" s="17">
        <v>1556000</v>
      </c>
      <c r="I403" s="18"/>
      <c r="L403" s="12"/>
      <c r="M403" s="15" t="s">
        <v>389</v>
      </c>
    </row>
    <row r="404" spans="1:13" ht="42.75" x14ac:dyDescent="0.2">
      <c r="A404" s="26" t="s">
        <v>799</v>
      </c>
      <c r="B404" s="13">
        <v>403</v>
      </c>
      <c r="C404" s="14" t="s">
        <v>321</v>
      </c>
      <c r="D404" s="12" t="s">
        <v>1974</v>
      </c>
      <c r="E404" s="24">
        <v>10</v>
      </c>
      <c r="F404" s="24">
        <v>17000</v>
      </c>
      <c r="G404" s="25">
        <v>170000</v>
      </c>
      <c r="H404" s="17">
        <v>170000</v>
      </c>
      <c r="I404" s="18"/>
      <c r="L404" s="12"/>
      <c r="M404" s="15" t="s">
        <v>389</v>
      </c>
    </row>
    <row r="405" spans="1:13" ht="28.5" x14ac:dyDescent="0.2">
      <c r="A405" s="26" t="s">
        <v>800</v>
      </c>
      <c r="B405" s="13">
        <v>404</v>
      </c>
      <c r="C405" s="14" t="s">
        <v>330</v>
      </c>
      <c r="D405" s="12" t="s">
        <v>45</v>
      </c>
      <c r="E405" s="24">
        <v>5</v>
      </c>
      <c r="F405" s="24">
        <v>52917</v>
      </c>
      <c r="G405" s="28">
        <v>264585</v>
      </c>
      <c r="H405" s="17">
        <v>264585</v>
      </c>
      <c r="I405" s="18" t="s">
        <v>1987</v>
      </c>
      <c r="L405" s="15" t="s">
        <v>392</v>
      </c>
      <c r="M405" s="12" t="s">
        <v>393</v>
      </c>
    </row>
    <row r="406" spans="1:13" ht="28.5" x14ac:dyDescent="0.2">
      <c r="A406" s="26" t="s">
        <v>801</v>
      </c>
      <c r="B406" s="13">
        <v>405</v>
      </c>
      <c r="C406" s="14" t="s">
        <v>330</v>
      </c>
      <c r="D406" s="12" t="s">
        <v>45</v>
      </c>
      <c r="E406" s="24">
        <v>7</v>
      </c>
      <c r="F406" s="24">
        <v>52917</v>
      </c>
      <c r="G406" s="28">
        <v>370419</v>
      </c>
      <c r="H406" s="17">
        <v>370419</v>
      </c>
      <c r="I406" s="18" t="s">
        <v>1987</v>
      </c>
      <c r="L406" s="15" t="s">
        <v>392</v>
      </c>
      <c r="M406" s="12" t="s">
        <v>393</v>
      </c>
    </row>
    <row r="407" spans="1:13" ht="57" x14ac:dyDescent="0.2">
      <c r="A407" s="26" t="s">
        <v>802</v>
      </c>
      <c r="B407" s="13">
        <v>406</v>
      </c>
      <c r="C407" s="14" t="s">
        <v>333</v>
      </c>
      <c r="D407" s="12" t="s">
        <v>1970</v>
      </c>
      <c r="E407" s="24">
        <v>51</v>
      </c>
      <c r="F407" s="24">
        <v>49000</v>
      </c>
      <c r="G407" s="28">
        <v>2499000</v>
      </c>
      <c r="H407" s="17">
        <v>2499000</v>
      </c>
      <c r="I407" s="18" t="s">
        <v>1988</v>
      </c>
      <c r="L407" s="15" t="s">
        <v>392</v>
      </c>
      <c r="M407" s="12" t="s">
        <v>393</v>
      </c>
    </row>
    <row r="408" spans="1:13" ht="28.5" x14ac:dyDescent="0.2">
      <c r="A408" s="26" t="s">
        <v>803</v>
      </c>
      <c r="B408" s="13">
        <v>407</v>
      </c>
      <c r="C408" s="14" t="s">
        <v>333</v>
      </c>
      <c r="D408" s="12" t="s">
        <v>45</v>
      </c>
      <c r="E408" s="24">
        <v>7</v>
      </c>
      <c r="F408" s="24">
        <v>49000</v>
      </c>
      <c r="G408" s="28">
        <v>343000</v>
      </c>
      <c r="H408" s="17">
        <v>343000</v>
      </c>
      <c r="I408" s="18" t="s">
        <v>1988</v>
      </c>
      <c r="L408" s="15" t="s">
        <v>392</v>
      </c>
      <c r="M408" s="12" t="s">
        <v>393</v>
      </c>
    </row>
    <row r="409" spans="1:13" ht="28.5" x14ac:dyDescent="0.2">
      <c r="A409" s="26" t="s">
        <v>804</v>
      </c>
      <c r="B409" s="13">
        <v>408</v>
      </c>
      <c r="C409" s="14" t="s">
        <v>1585</v>
      </c>
      <c r="D409" s="12" t="s">
        <v>1978</v>
      </c>
      <c r="E409" s="24">
        <v>1</v>
      </c>
      <c r="F409" s="24">
        <v>213000</v>
      </c>
      <c r="G409" s="25">
        <v>213000</v>
      </c>
      <c r="H409" s="17">
        <v>213000</v>
      </c>
      <c r="I409" s="18"/>
      <c r="L409" s="15"/>
      <c r="M409" s="12"/>
    </row>
    <row r="410" spans="1:13" ht="42.75" x14ac:dyDescent="0.2">
      <c r="A410" s="26" t="s">
        <v>805</v>
      </c>
      <c r="B410" s="13">
        <v>409</v>
      </c>
      <c r="C410" s="14" t="s">
        <v>340</v>
      </c>
      <c r="D410" s="12" t="s">
        <v>1971</v>
      </c>
      <c r="E410" s="24">
        <v>7</v>
      </c>
      <c r="F410" s="24">
        <v>241000</v>
      </c>
      <c r="G410" s="28">
        <v>1687000</v>
      </c>
      <c r="H410" s="17">
        <v>1687000</v>
      </c>
      <c r="I410" s="18" t="s">
        <v>1989</v>
      </c>
      <c r="L410" s="15" t="s">
        <v>392</v>
      </c>
      <c r="M410" s="12" t="s">
        <v>393</v>
      </c>
    </row>
    <row r="411" spans="1:13" ht="28.5" x14ac:dyDescent="0.2">
      <c r="A411" s="26" t="s">
        <v>806</v>
      </c>
      <c r="B411" s="13">
        <v>410</v>
      </c>
      <c r="C411" s="14" t="s">
        <v>324</v>
      </c>
      <c r="D411" s="12" t="s">
        <v>1978</v>
      </c>
      <c r="E411" s="24">
        <v>2</v>
      </c>
      <c r="F411" s="24">
        <v>73000</v>
      </c>
      <c r="G411" s="28">
        <v>146000</v>
      </c>
      <c r="H411" s="17">
        <v>146000</v>
      </c>
      <c r="I411" s="15" t="s">
        <v>1990</v>
      </c>
      <c r="L411" s="15" t="s">
        <v>392</v>
      </c>
      <c r="M411" s="12" t="s">
        <v>393</v>
      </c>
    </row>
    <row r="412" spans="1:13" ht="42.75" x14ac:dyDescent="0.2">
      <c r="A412" s="26" t="s">
        <v>807</v>
      </c>
      <c r="B412" s="13">
        <v>411</v>
      </c>
      <c r="C412" s="14" t="s">
        <v>331</v>
      </c>
      <c r="D412" s="12" t="s">
        <v>1971</v>
      </c>
      <c r="E412" s="24">
        <v>5</v>
      </c>
      <c r="F412" s="24">
        <v>111913</v>
      </c>
      <c r="G412" s="28">
        <v>559565</v>
      </c>
      <c r="H412" s="17">
        <v>559565</v>
      </c>
      <c r="I412" s="15" t="s">
        <v>1990</v>
      </c>
      <c r="L412" s="15" t="s">
        <v>392</v>
      </c>
      <c r="M412" s="12" t="s">
        <v>393</v>
      </c>
    </row>
    <row r="413" spans="1:13" ht="42.75" x14ac:dyDescent="0.2">
      <c r="A413" s="26" t="s">
        <v>808</v>
      </c>
      <c r="B413" s="13">
        <v>412</v>
      </c>
      <c r="C413" s="14" t="s">
        <v>331</v>
      </c>
      <c r="D413" s="12" t="s">
        <v>1976</v>
      </c>
      <c r="E413" s="24">
        <v>4</v>
      </c>
      <c r="F413" s="24">
        <v>111913</v>
      </c>
      <c r="G413" s="28">
        <v>447652</v>
      </c>
      <c r="H413" s="17">
        <v>447652</v>
      </c>
      <c r="I413" s="15" t="s">
        <v>1990</v>
      </c>
      <c r="L413" s="15" t="s">
        <v>392</v>
      </c>
      <c r="M413" s="12" t="s">
        <v>393</v>
      </c>
    </row>
    <row r="414" spans="1:13" ht="42.75" x14ac:dyDescent="0.2">
      <c r="A414" s="26" t="s">
        <v>809</v>
      </c>
      <c r="B414" s="13">
        <v>413</v>
      </c>
      <c r="C414" s="14" t="s">
        <v>331</v>
      </c>
      <c r="D414" s="12" t="s">
        <v>1974</v>
      </c>
      <c r="E414" s="24">
        <v>6</v>
      </c>
      <c r="F414" s="24">
        <v>111913</v>
      </c>
      <c r="G414" s="28">
        <v>671478</v>
      </c>
      <c r="H414" s="17">
        <v>671478</v>
      </c>
      <c r="I414" s="15" t="s">
        <v>1990</v>
      </c>
      <c r="L414" s="15" t="s">
        <v>392</v>
      </c>
      <c r="M414" s="12" t="s">
        <v>393</v>
      </c>
    </row>
    <row r="415" spans="1:13" ht="28.5" x14ac:dyDescent="0.2">
      <c r="A415" s="26" t="s">
        <v>810</v>
      </c>
      <c r="B415" s="13">
        <v>414</v>
      </c>
      <c r="C415" s="14" t="s">
        <v>331</v>
      </c>
      <c r="D415" s="12" t="s">
        <v>361</v>
      </c>
      <c r="E415" s="24">
        <v>2</v>
      </c>
      <c r="F415" s="24">
        <v>111913</v>
      </c>
      <c r="G415" s="28">
        <v>223826</v>
      </c>
      <c r="H415" s="17">
        <v>223826</v>
      </c>
      <c r="I415" s="15" t="s">
        <v>1990</v>
      </c>
      <c r="L415" s="15" t="s">
        <v>392</v>
      </c>
      <c r="M415" s="12" t="s">
        <v>393</v>
      </c>
    </row>
    <row r="416" spans="1:13" ht="28.5" x14ac:dyDescent="0.2">
      <c r="A416" s="26" t="s">
        <v>811</v>
      </c>
      <c r="B416" s="13">
        <v>415</v>
      </c>
      <c r="C416" s="14" t="s">
        <v>331</v>
      </c>
      <c r="D416" s="12" t="s">
        <v>1979</v>
      </c>
      <c r="E416" s="24">
        <v>6</v>
      </c>
      <c r="F416" s="24">
        <v>111913</v>
      </c>
      <c r="G416" s="28">
        <v>671478</v>
      </c>
      <c r="H416" s="17">
        <v>671478</v>
      </c>
      <c r="I416" s="15" t="s">
        <v>1990</v>
      </c>
      <c r="L416" s="15" t="s">
        <v>392</v>
      </c>
      <c r="M416" s="12" t="s">
        <v>393</v>
      </c>
    </row>
    <row r="417" spans="1:13" ht="42.75" x14ac:dyDescent="0.2">
      <c r="A417" s="26" t="s">
        <v>812</v>
      </c>
      <c r="B417" s="13">
        <v>416</v>
      </c>
      <c r="C417" s="14" t="s">
        <v>1586</v>
      </c>
      <c r="D417" s="12" t="s">
        <v>1974</v>
      </c>
      <c r="E417" s="24">
        <v>10</v>
      </c>
      <c r="F417" s="24">
        <v>162000</v>
      </c>
      <c r="G417" s="28">
        <v>1620000</v>
      </c>
      <c r="H417" s="17">
        <v>1620000</v>
      </c>
      <c r="I417" s="15" t="s">
        <v>1990</v>
      </c>
      <c r="L417" s="15" t="s">
        <v>392</v>
      </c>
      <c r="M417" s="12" t="s">
        <v>393</v>
      </c>
    </row>
    <row r="418" spans="1:13" ht="28.5" x14ac:dyDescent="0.2">
      <c r="A418" s="26" t="s">
        <v>813</v>
      </c>
      <c r="B418" s="13">
        <v>417</v>
      </c>
      <c r="C418" s="14" t="s">
        <v>1587</v>
      </c>
      <c r="D418" s="12" t="s">
        <v>50</v>
      </c>
      <c r="E418" s="24">
        <v>4</v>
      </c>
      <c r="F418" s="24">
        <v>73750</v>
      </c>
      <c r="G418" s="28">
        <v>295000</v>
      </c>
      <c r="H418" s="17">
        <v>295000</v>
      </c>
      <c r="I418" s="15" t="s">
        <v>1990</v>
      </c>
      <c r="L418" s="15" t="s">
        <v>392</v>
      </c>
      <c r="M418" s="12" t="s">
        <v>393</v>
      </c>
    </row>
    <row r="419" spans="1:13" ht="57" x14ac:dyDescent="0.2">
      <c r="A419" s="26" t="s">
        <v>814</v>
      </c>
      <c r="B419" s="13">
        <v>418</v>
      </c>
      <c r="C419" s="14" t="s">
        <v>1588</v>
      </c>
      <c r="D419" s="12" t="s">
        <v>1970</v>
      </c>
      <c r="E419" s="24">
        <v>30</v>
      </c>
      <c r="F419" s="24">
        <v>21800</v>
      </c>
      <c r="G419" s="25">
        <v>654000</v>
      </c>
      <c r="H419" s="17">
        <v>654000</v>
      </c>
      <c r="I419" s="18"/>
      <c r="L419" s="12"/>
      <c r="M419" s="15" t="s">
        <v>389</v>
      </c>
    </row>
    <row r="420" spans="1:13" ht="28.5" x14ac:dyDescent="0.2">
      <c r="A420" s="26" t="s">
        <v>815</v>
      </c>
      <c r="B420" s="13">
        <v>419</v>
      </c>
      <c r="C420" s="14" t="s">
        <v>1589</v>
      </c>
      <c r="D420" s="12" t="s">
        <v>45</v>
      </c>
      <c r="E420" s="24">
        <v>2</v>
      </c>
      <c r="F420" s="24">
        <v>163500</v>
      </c>
      <c r="G420" s="25">
        <v>327000</v>
      </c>
      <c r="H420" s="17">
        <v>327000</v>
      </c>
      <c r="I420" s="18"/>
      <c r="L420" s="12"/>
      <c r="M420" s="15" t="s">
        <v>389</v>
      </c>
    </row>
    <row r="421" spans="1:13" ht="28.5" x14ac:dyDescent="0.2">
      <c r="A421" s="26" t="s">
        <v>816</v>
      </c>
      <c r="B421" s="13">
        <v>420</v>
      </c>
      <c r="C421" s="14" t="s">
        <v>329</v>
      </c>
      <c r="D421" s="12" t="s">
        <v>45</v>
      </c>
      <c r="E421" s="24">
        <v>5</v>
      </c>
      <c r="F421" s="24">
        <v>197800</v>
      </c>
      <c r="G421" s="28">
        <v>989000</v>
      </c>
      <c r="H421" s="17">
        <v>989000</v>
      </c>
      <c r="I421" s="15" t="s">
        <v>1990</v>
      </c>
      <c r="L421" s="15" t="s">
        <v>392</v>
      </c>
      <c r="M421" s="12" t="s">
        <v>393</v>
      </c>
    </row>
    <row r="422" spans="1:13" ht="57" x14ac:dyDescent="0.2">
      <c r="A422" s="26" t="s">
        <v>817</v>
      </c>
      <c r="B422" s="13">
        <v>421</v>
      </c>
      <c r="C422" s="14" t="s">
        <v>327</v>
      </c>
      <c r="D422" s="12" t="s">
        <v>1970</v>
      </c>
      <c r="E422" s="24">
        <v>10</v>
      </c>
      <c r="F422" s="24">
        <v>53000</v>
      </c>
      <c r="G422" s="25">
        <v>530000</v>
      </c>
      <c r="H422" s="17">
        <v>530000</v>
      </c>
      <c r="I422" s="18"/>
      <c r="L422" s="12"/>
      <c r="M422" s="15" t="s">
        <v>389</v>
      </c>
    </row>
    <row r="423" spans="1:13" ht="28.5" x14ac:dyDescent="0.2">
      <c r="A423" s="26" t="s">
        <v>818</v>
      </c>
      <c r="B423" s="13">
        <v>422</v>
      </c>
      <c r="C423" s="14" t="s">
        <v>1590</v>
      </c>
      <c r="D423" s="12" t="s">
        <v>161</v>
      </c>
      <c r="E423" s="24">
        <v>8</v>
      </c>
      <c r="F423" s="24">
        <v>68875</v>
      </c>
      <c r="G423" s="25">
        <v>551000</v>
      </c>
      <c r="H423" s="17">
        <v>551000</v>
      </c>
      <c r="I423" s="18"/>
      <c r="L423" s="12"/>
      <c r="M423" s="15" t="s">
        <v>389</v>
      </c>
    </row>
    <row r="424" spans="1:13" ht="28.5" x14ac:dyDescent="0.2">
      <c r="A424" s="26" t="s">
        <v>819</v>
      </c>
      <c r="B424" s="13">
        <v>423</v>
      </c>
      <c r="C424" s="14" t="s">
        <v>354</v>
      </c>
      <c r="D424" s="12" t="s">
        <v>161</v>
      </c>
      <c r="E424" s="24">
        <v>1</v>
      </c>
      <c r="F424" s="24">
        <v>452000</v>
      </c>
      <c r="G424" s="25">
        <v>452000</v>
      </c>
      <c r="H424" s="17">
        <v>452000</v>
      </c>
      <c r="I424" s="18"/>
      <c r="L424" s="12"/>
      <c r="M424" s="15" t="s">
        <v>389</v>
      </c>
    </row>
    <row r="425" spans="1:13" ht="28.5" x14ac:dyDescent="0.2">
      <c r="A425" s="26" t="s">
        <v>820</v>
      </c>
      <c r="B425" s="13">
        <v>424</v>
      </c>
      <c r="C425" s="14" t="s">
        <v>1591</v>
      </c>
      <c r="D425" s="12" t="s">
        <v>161</v>
      </c>
      <c r="E425" s="24">
        <v>20</v>
      </c>
      <c r="F425" s="24">
        <v>30000</v>
      </c>
      <c r="G425" s="25">
        <v>600000</v>
      </c>
      <c r="H425" s="17">
        <v>600000</v>
      </c>
      <c r="I425" s="18"/>
      <c r="L425" s="12"/>
      <c r="M425" s="15" t="s">
        <v>389</v>
      </c>
    </row>
    <row r="426" spans="1:13" ht="28.5" x14ac:dyDescent="0.2">
      <c r="A426" s="26" t="s">
        <v>821</v>
      </c>
      <c r="B426" s="13">
        <v>425</v>
      </c>
      <c r="C426" s="14" t="s">
        <v>1592</v>
      </c>
      <c r="D426" s="12" t="s">
        <v>73</v>
      </c>
      <c r="E426" s="24">
        <v>1</v>
      </c>
      <c r="F426" s="24">
        <v>250000</v>
      </c>
      <c r="G426" s="25">
        <v>250000</v>
      </c>
      <c r="H426" s="17">
        <v>250000</v>
      </c>
      <c r="I426" s="18"/>
      <c r="L426" s="12"/>
      <c r="M426" s="15" t="s">
        <v>389</v>
      </c>
    </row>
    <row r="427" spans="1:13" ht="57" x14ac:dyDescent="0.2">
      <c r="A427" s="26" t="s">
        <v>822</v>
      </c>
      <c r="B427" s="13">
        <v>426</v>
      </c>
      <c r="C427" s="14" t="s">
        <v>353</v>
      </c>
      <c r="D427" s="12" t="s">
        <v>1977</v>
      </c>
      <c r="E427" s="24">
        <v>4</v>
      </c>
      <c r="F427" s="24">
        <v>222000</v>
      </c>
      <c r="G427" s="25">
        <v>888000</v>
      </c>
      <c r="H427" s="17">
        <v>888000</v>
      </c>
      <c r="I427" s="18"/>
      <c r="L427" s="12"/>
      <c r="M427" s="15" t="s">
        <v>389</v>
      </c>
    </row>
    <row r="428" spans="1:13" ht="57" x14ac:dyDescent="0.2">
      <c r="A428" s="26" t="s">
        <v>823</v>
      </c>
      <c r="B428" s="13">
        <v>427</v>
      </c>
      <c r="C428" s="14" t="s">
        <v>355</v>
      </c>
      <c r="D428" s="12" t="s">
        <v>1970</v>
      </c>
      <c r="E428" s="24">
        <v>2</v>
      </c>
      <c r="F428" s="24">
        <v>25000</v>
      </c>
      <c r="G428" s="25">
        <v>50000</v>
      </c>
      <c r="H428" s="17">
        <v>50000</v>
      </c>
      <c r="I428" s="18"/>
      <c r="L428" s="12"/>
      <c r="M428" s="15" t="s">
        <v>389</v>
      </c>
    </row>
    <row r="429" spans="1:13" ht="42.75" x14ac:dyDescent="0.2">
      <c r="A429" s="26" t="s">
        <v>824</v>
      </c>
      <c r="B429" s="13">
        <v>428</v>
      </c>
      <c r="C429" s="14" t="s">
        <v>1593</v>
      </c>
      <c r="D429" s="12" t="s">
        <v>1971</v>
      </c>
      <c r="E429" s="24">
        <v>25</v>
      </c>
      <c r="F429" s="24">
        <v>89600</v>
      </c>
      <c r="G429" s="25">
        <v>2240000</v>
      </c>
      <c r="H429" s="17">
        <v>2240000</v>
      </c>
      <c r="I429" s="18"/>
      <c r="L429" s="12"/>
      <c r="M429" s="15" t="s">
        <v>389</v>
      </c>
    </row>
    <row r="430" spans="1:13" ht="28.5" x14ac:dyDescent="0.2">
      <c r="A430" s="26" t="s">
        <v>825</v>
      </c>
      <c r="B430" s="13">
        <v>429</v>
      </c>
      <c r="C430" s="14" t="s">
        <v>1594</v>
      </c>
      <c r="D430" s="12" t="s">
        <v>45</v>
      </c>
      <c r="E430" s="24">
        <v>1</v>
      </c>
      <c r="F430" s="24">
        <v>3300000</v>
      </c>
      <c r="G430" s="27">
        <v>0</v>
      </c>
      <c r="H430" s="17">
        <v>0</v>
      </c>
      <c r="I430" s="18"/>
      <c r="L430" s="12"/>
      <c r="M430" s="12" t="s">
        <v>2</v>
      </c>
    </row>
    <row r="431" spans="1:13" ht="57" x14ac:dyDescent="0.2">
      <c r="A431" s="26" t="s">
        <v>826</v>
      </c>
      <c r="B431" s="13">
        <v>430</v>
      </c>
      <c r="C431" s="14" t="s">
        <v>1595</v>
      </c>
      <c r="D431" s="12" t="s">
        <v>1970</v>
      </c>
      <c r="E431" s="24">
        <v>1</v>
      </c>
      <c r="F431" s="24">
        <v>1925000</v>
      </c>
      <c r="G431" s="25">
        <v>1925000</v>
      </c>
      <c r="H431" s="17">
        <v>1925000</v>
      </c>
      <c r="I431" s="18"/>
      <c r="L431" s="12"/>
      <c r="M431" s="15" t="s">
        <v>389</v>
      </c>
    </row>
    <row r="432" spans="1:13" ht="28.5" x14ac:dyDescent="0.2">
      <c r="A432" s="26" t="s">
        <v>827</v>
      </c>
      <c r="B432" s="13">
        <v>431</v>
      </c>
      <c r="C432" s="14" t="s">
        <v>364</v>
      </c>
      <c r="D432" s="12" t="s">
        <v>45</v>
      </c>
      <c r="E432" s="24">
        <v>5</v>
      </c>
      <c r="F432" s="24">
        <v>203600</v>
      </c>
      <c r="G432" s="25">
        <v>1018000</v>
      </c>
      <c r="H432" s="17">
        <v>1018000</v>
      </c>
      <c r="I432" s="18"/>
      <c r="L432" s="12"/>
      <c r="M432" s="15" t="s">
        <v>389</v>
      </c>
    </row>
    <row r="433" spans="1:13" ht="42.75" x14ac:dyDescent="0.2">
      <c r="A433" s="26" t="s">
        <v>828</v>
      </c>
      <c r="B433" s="13">
        <v>432</v>
      </c>
      <c r="C433" s="14" t="s">
        <v>380</v>
      </c>
      <c r="D433" s="12" t="s">
        <v>44</v>
      </c>
      <c r="E433" s="24">
        <v>1</v>
      </c>
      <c r="F433" s="24">
        <v>731999.99999999802</v>
      </c>
      <c r="G433" s="27">
        <v>0</v>
      </c>
      <c r="H433" s="17">
        <v>0</v>
      </c>
      <c r="I433" s="18"/>
      <c r="L433" s="12"/>
      <c r="M433" s="12" t="s">
        <v>2</v>
      </c>
    </row>
    <row r="434" spans="1:13" ht="28.5" x14ac:dyDescent="0.2">
      <c r="A434" s="26" t="s">
        <v>829</v>
      </c>
      <c r="B434" s="13">
        <v>433</v>
      </c>
      <c r="C434" s="14" t="s">
        <v>363</v>
      </c>
      <c r="D434" s="12" t="s">
        <v>45</v>
      </c>
      <c r="E434" s="24">
        <v>5</v>
      </c>
      <c r="F434" s="24">
        <v>44000</v>
      </c>
      <c r="G434" s="25">
        <v>220000</v>
      </c>
      <c r="H434" s="17">
        <v>220000</v>
      </c>
      <c r="I434" s="18"/>
      <c r="L434" s="12"/>
      <c r="M434" s="15" t="s">
        <v>389</v>
      </c>
    </row>
    <row r="435" spans="1:13" ht="57" x14ac:dyDescent="0.2">
      <c r="A435" s="26" t="s">
        <v>830</v>
      </c>
      <c r="B435" s="13">
        <v>434</v>
      </c>
      <c r="C435" s="14" t="s">
        <v>1596</v>
      </c>
      <c r="D435" s="12" t="s">
        <v>1970</v>
      </c>
      <c r="E435" s="24">
        <v>1</v>
      </c>
      <c r="F435" s="24">
        <v>1229000</v>
      </c>
      <c r="G435" s="25">
        <v>1229000</v>
      </c>
      <c r="H435" s="17">
        <v>1229000</v>
      </c>
      <c r="I435" s="18"/>
      <c r="L435" s="12"/>
      <c r="M435" s="15" t="s">
        <v>389</v>
      </c>
    </row>
    <row r="436" spans="1:13" ht="42.75" x14ac:dyDescent="0.2">
      <c r="A436" s="26" t="s">
        <v>831</v>
      </c>
      <c r="B436" s="13">
        <v>435</v>
      </c>
      <c r="C436" s="14" t="s">
        <v>365</v>
      </c>
      <c r="D436" s="12" t="s">
        <v>1971</v>
      </c>
      <c r="E436" s="24">
        <v>1</v>
      </c>
      <c r="F436" s="24">
        <v>176000</v>
      </c>
      <c r="G436" s="25">
        <v>176000</v>
      </c>
      <c r="H436" s="17">
        <v>176000</v>
      </c>
      <c r="I436" s="18"/>
      <c r="L436" s="12"/>
      <c r="M436" s="15" t="s">
        <v>389</v>
      </c>
    </row>
    <row r="437" spans="1:13" ht="28.5" x14ac:dyDescent="0.2">
      <c r="A437" s="26" t="s">
        <v>832</v>
      </c>
      <c r="B437" s="13">
        <v>436</v>
      </c>
      <c r="C437" s="14" t="s">
        <v>1597</v>
      </c>
      <c r="D437" s="12" t="s">
        <v>161</v>
      </c>
      <c r="E437" s="24">
        <v>1</v>
      </c>
      <c r="F437" s="24">
        <v>576000</v>
      </c>
      <c r="G437" s="25">
        <v>576000</v>
      </c>
      <c r="H437" s="17">
        <v>576000</v>
      </c>
      <c r="I437" s="18"/>
      <c r="L437" s="12"/>
      <c r="M437" s="15" t="s">
        <v>389</v>
      </c>
    </row>
    <row r="438" spans="1:13" ht="42.75" x14ac:dyDescent="0.2">
      <c r="A438" s="26" t="s">
        <v>833</v>
      </c>
      <c r="B438" s="13">
        <v>437</v>
      </c>
      <c r="C438" s="14" t="s">
        <v>1598</v>
      </c>
      <c r="D438" s="12" t="s">
        <v>44</v>
      </c>
      <c r="E438" s="24">
        <v>1</v>
      </c>
      <c r="F438" s="24">
        <v>5000000</v>
      </c>
      <c r="G438" s="27">
        <v>0</v>
      </c>
      <c r="H438" s="17">
        <v>0</v>
      </c>
      <c r="I438" s="18"/>
      <c r="L438" s="12"/>
      <c r="M438" s="12" t="s">
        <v>2</v>
      </c>
    </row>
    <row r="439" spans="1:13" ht="57" x14ac:dyDescent="0.2">
      <c r="A439" s="26" t="s">
        <v>834</v>
      </c>
      <c r="B439" s="13">
        <v>438</v>
      </c>
      <c r="C439" s="14" t="s">
        <v>359</v>
      </c>
      <c r="D439" s="12" t="s">
        <v>1970</v>
      </c>
      <c r="E439" s="24">
        <v>4</v>
      </c>
      <c r="F439" s="24">
        <v>297000</v>
      </c>
      <c r="G439" s="25">
        <v>1188000</v>
      </c>
      <c r="H439" s="17">
        <v>1188000</v>
      </c>
      <c r="I439" s="18"/>
      <c r="L439" s="12"/>
      <c r="M439" s="15" t="s">
        <v>389</v>
      </c>
    </row>
    <row r="440" spans="1:13" ht="28.5" x14ac:dyDescent="0.2">
      <c r="A440" s="26" t="s">
        <v>835</v>
      </c>
      <c r="B440" s="13">
        <v>439</v>
      </c>
      <c r="C440" s="14" t="s">
        <v>359</v>
      </c>
      <c r="D440" s="12" t="s">
        <v>45</v>
      </c>
      <c r="E440" s="24">
        <v>10</v>
      </c>
      <c r="F440" s="24">
        <v>297000</v>
      </c>
      <c r="G440" s="25">
        <v>2970000</v>
      </c>
      <c r="H440" s="17">
        <v>2970000</v>
      </c>
      <c r="I440" s="18"/>
      <c r="L440" s="12"/>
      <c r="M440" s="15" t="s">
        <v>389</v>
      </c>
    </row>
    <row r="441" spans="1:13" ht="57" x14ac:dyDescent="0.2">
      <c r="A441" s="26" t="s">
        <v>836</v>
      </c>
      <c r="B441" s="13">
        <v>440</v>
      </c>
      <c r="C441" s="14" t="s">
        <v>356</v>
      </c>
      <c r="D441" s="12" t="s">
        <v>1970</v>
      </c>
      <c r="E441" s="24">
        <v>1</v>
      </c>
      <c r="F441" s="24">
        <v>282000</v>
      </c>
      <c r="G441" s="25">
        <v>282000</v>
      </c>
      <c r="H441" s="17">
        <v>282000</v>
      </c>
      <c r="I441" s="18"/>
      <c r="L441" s="12"/>
      <c r="M441" s="15" t="s">
        <v>389</v>
      </c>
    </row>
    <row r="442" spans="1:13" ht="42.75" x14ac:dyDescent="0.2">
      <c r="A442" s="26" t="s">
        <v>837</v>
      </c>
      <c r="B442" s="13">
        <v>441</v>
      </c>
      <c r="C442" s="14" t="s">
        <v>1599</v>
      </c>
      <c r="D442" s="12" t="s">
        <v>1971</v>
      </c>
      <c r="E442" s="24">
        <v>1</v>
      </c>
      <c r="F442" s="24">
        <v>844000</v>
      </c>
      <c r="G442" s="25">
        <v>844000</v>
      </c>
      <c r="H442" s="17">
        <v>844000</v>
      </c>
      <c r="I442" s="18"/>
      <c r="L442" s="12"/>
      <c r="M442" s="15" t="s">
        <v>389</v>
      </c>
    </row>
    <row r="443" spans="1:13" ht="42.75" x14ac:dyDescent="0.2">
      <c r="A443" s="26" t="s">
        <v>838</v>
      </c>
      <c r="B443" s="13">
        <v>442</v>
      </c>
      <c r="C443" s="14" t="s">
        <v>357</v>
      </c>
      <c r="D443" s="12" t="s">
        <v>1976</v>
      </c>
      <c r="E443" s="24">
        <v>2</v>
      </c>
      <c r="F443" s="24">
        <v>673500</v>
      </c>
      <c r="G443" s="25">
        <v>1347000</v>
      </c>
      <c r="H443" s="17">
        <v>1347000</v>
      </c>
      <c r="I443" s="18"/>
      <c r="L443" s="12"/>
      <c r="M443" s="15" t="s">
        <v>389</v>
      </c>
    </row>
    <row r="444" spans="1:13" ht="42.75" x14ac:dyDescent="0.2">
      <c r="A444" s="26" t="s">
        <v>839</v>
      </c>
      <c r="B444" s="13">
        <v>443</v>
      </c>
      <c r="C444" s="14" t="s">
        <v>1600</v>
      </c>
      <c r="D444" s="12" t="s">
        <v>1976</v>
      </c>
      <c r="E444" s="24">
        <v>1</v>
      </c>
      <c r="F444" s="24">
        <v>363000</v>
      </c>
      <c r="G444" s="25">
        <v>363000</v>
      </c>
      <c r="H444" s="17">
        <v>363000</v>
      </c>
      <c r="I444" s="18"/>
      <c r="L444" s="12"/>
      <c r="M444" s="15" t="s">
        <v>389</v>
      </c>
    </row>
    <row r="445" spans="1:13" ht="28.5" x14ac:dyDescent="0.2">
      <c r="A445" s="26" t="s">
        <v>840</v>
      </c>
      <c r="B445" s="13">
        <v>444</v>
      </c>
      <c r="C445" s="14" t="s">
        <v>358</v>
      </c>
      <c r="D445" s="12" t="s">
        <v>320</v>
      </c>
      <c r="E445" s="24">
        <v>11</v>
      </c>
      <c r="F445" s="24">
        <v>28347.826086956498</v>
      </c>
      <c r="G445" s="25">
        <v>311826.0869565215</v>
      </c>
      <c r="H445" s="17">
        <v>311826.0869565215</v>
      </c>
      <c r="I445" s="18"/>
      <c r="L445" s="12"/>
      <c r="M445" s="15" t="s">
        <v>389</v>
      </c>
    </row>
    <row r="446" spans="1:13" ht="28.5" x14ac:dyDescent="0.2">
      <c r="A446" s="26" t="s">
        <v>841</v>
      </c>
      <c r="B446" s="13">
        <v>445</v>
      </c>
      <c r="C446" s="14" t="s">
        <v>358</v>
      </c>
      <c r="D446" s="12" t="s">
        <v>45</v>
      </c>
      <c r="E446" s="24">
        <v>35</v>
      </c>
      <c r="F446" s="24">
        <v>28347.826086956498</v>
      </c>
      <c r="G446" s="25">
        <v>992173.91304347746</v>
      </c>
      <c r="H446" s="17">
        <v>992173.91304347746</v>
      </c>
      <c r="I446" s="18"/>
      <c r="L446" s="12"/>
      <c r="M446" s="15" t="s">
        <v>389</v>
      </c>
    </row>
    <row r="447" spans="1:13" ht="28.5" x14ac:dyDescent="0.2">
      <c r="A447" s="26" t="s">
        <v>842</v>
      </c>
      <c r="B447" s="13">
        <v>446</v>
      </c>
      <c r="C447" s="14" t="s">
        <v>1601</v>
      </c>
      <c r="D447" s="12" t="s">
        <v>45</v>
      </c>
      <c r="E447" s="24">
        <v>1</v>
      </c>
      <c r="F447" s="24">
        <v>1700000</v>
      </c>
      <c r="G447" s="25">
        <v>1700000</v>
      </c>
      <c r="H447" s="17">
        <v>1700000</v>
      </c>
      <c r="I447" s="18"/>
      <c r="L447" s="12"/>
      <c r="M447" s="15" t="s">
        <v>389</v>
      </c>
    </row>
    <row r="448" spans="1:13" ht="57" x14ac:dyDescent="0.2">
      <c r="A448" s="26" t="s">
        <v>843</v>
      </c>
      <c r="B448" s="13">
        <v>447</v>
      </c>
      <c r="C448" s="14" t="s">
        <v>1602</v>
      </c>
      <c r="D448" s="12" t="s">
        <v>1970</v>
      </c>
      <c r="E448" s="24">
        <v>1</v>
      </c>
      <c r="F448" s="24">
        <v>15100000</v>
      </c>
      <c r="G448" s="25">
        <v>15100000</v>
      </c>
      <c r="H448" s="17">
        <v>15100000</v>
      </c>
      <c r="I448" s="19">
        <v>62025002800020</v>
      </c>
      <c r="L448" s="12" t="s">
        <v>2000</v>
      </c>
      <c r="M448" s="20" t="s">
        <v>395</v>
      </c>
    </row>
    <row r="449" spans="1:13" ht="42.75" x14ac:dyDescent="0.2">
      <c r="A449" s="26" t="s">
        <v>844</v>
      </c>
      <c r="B449" s="13">
        <v>448</v>
      </c>
      <c r="C449" s="14" t="s">
        <v>1603</v>
      </c>
      <c r="D449" s="12" t="s">
        <v>30</v>
      </c>
      <c r="E449" s="24">
        <v>1</v>
      </c>
      <c r="F449" s="24">
        <v>1265000</v>
      </c>
      <c r="G449" s="25">
        <v>1265000</v>
      </c>
      <c r="H449" s="17">
        <v>1265000</v>
      </c>
      <c r="I449" s="18"/>
      <c r="L449" s="12"/>
      <c r="M449" s="15" t="s">
        <v>389</v>
      </c>
    </row>
    <row r="450" spans="1:13" ht="42.75" x14ac:dyDescent="0.2">
      <c r="A450" s="26" t="s">
        <v>845</v>
      </c>
      <c r="B450" s="13">
        <v>449</v>
      </c>
      <c r="C450" s="14" t="s">
        <v>1604</v>
      </c>
      <c r="D450" s="12" t="s">
        <v>1971</v>
      </c>
      <c r="E450" s="24">
        <v>1</v>
      </c>
      <c r="F450" s="24">
        <v>288350000</v>
      </c>
      <c r="G450" s="25">
        <v>288350000</v>
      </c>
      <c r="H450" s="17">
        <v>288350000</v>
      </c>
      <c r="I450" s="18"/>
      <c r="L450" s="12"/>
      <c r="M450" s="15" t="s">
        <v>389</v>
      </c>
    </row>
    <row r="451" spans="1:13" ht="71.25" x14ac:dyDescent="0.2">
      <c r="A451" s="26" t="s">
        <v>846</v>
      </c>
      <c r="B451" s="13">
        <v>450</v>
      </c>
      <c r="C451" s="14" t="s">
        <v>31</v>
      </c>
      <c r="D451" s="12" t="s">
        <v>32</v>
      </c>
      <c r="E451" s="24">
        <v>1</v>
      </c>
      <c r="F451" s="24">
        <v>1827000</v>
      </c>
      <c r="G451" s="27">
        <v>0</v>
      </c>
      <c r="H451" s="17">
        <v>0</v>
      </c>
      <c r="I451" s="18"/>
      <c r="L451" s="12"/>
      <c r="M451" s="12" t="s">
        <v>2</v>
      </c>
    </row>
    <row r="452" spans="1:13" ht="71.25" x14ac:dyDescent="0.2">
      <c r="A452" s="26" t="s">
        <v>847</v>
      </c>
      <c r="B452" s="13">
        <v>451</v>
      </c>
      <c r="C452" s="14" t="s">
        <v>1605</v>
      </c>
      <c r="D452" s="12" t="s">
        <v>32</v>
      </c>
      <c r="E452" s="24">
        <v>1</v>
      </c>
      <c r="F452" s="24">
        <v>59800000</v>
      </c>
      <c r="G452" s="25">
        <v>59800000</v>
      </c>
      <c r="H452" s="17">
        <v>59800000</v>
      </c>
      <c r="I452" s="18"/>
      <c r="L452" s="12"/>
      <c r="M452" s="15" t="s">
        <v>389</v>
      </c>
    </row>
    <row r="453" spans="1:13" ht="71.25" x14ac:dyDescent="0.2">
      <c r="A453" s="26" t="s">
        <v>848</v>
      </c>
      <c r="B453" s="13">
        <v>452</v>
      </c>
      <c r="C453" s="14" t="s">
        <v>1606</v>
      </c>
      <c r="D453" s="12" t="s">
        <v>32</v>
      </c>
      <c r="E453" s="24">
        <v>1</v>
      </c>
      <c r="F453" s="24">
        <v>3815000</v>
      </c>
      <c r="G453" s="25">
        <v>3815000</v>
      </c>
      <c r="H453" s="17">
        <v>3815000</v>
      </c>
      <c r="I453" s="18"/>
      <c r="L453" s="12"/>
      <c r="M453" s="15" t="s">
        <v>389</v>
      </c>
    </row>
    <row r="454" spans="1:13" ht="71.25" x14ac:dyDescent="0.2">
      <c r="A454" s="26" t="s">
        <v>849</v>
      </c>
      <c r="B454" s="13">
        <v>453</v>
      </c>
      <c r="C454" s="14" t="s">
        <v>1607</v>
      </c>
      <c r="D454" s="12" t="s">
        <v>32</v>
      </c>
      <c r="E454" s="24">
        <v>2</v>
      </c>
      <c r="F454" s="24">
        <v>3000000</v>
      </c>
      <c r="G454" s="25">
        <v>6000000</v>
      </c>
      <c r="H454" s="17">
        <v>6000000</v>
      </c>
      <c r="I454" s="18"/>
      <c r="L454" s="12"/>
      <c r="M454" s="15" t="s">
        <v>389</v>
      </c>
    </row>
    <row r="455" spans="1:13" ht="42.75" x14ac:dyDescent="0.2">
      <c r="A455" s="26" t="s">
        <v>850</v>
      </c>
      <c r="B455" s="13">
        <v>454</v>
      </c>
      <c r="C455" s="14" t="s">
        <v>1608</v>
      </c>
      <c r="D455" s="12" t="s">
        <v>30</v>
      </c>
      <c r="E455" s="24">
        <v>1</v>
      </c>
      <c r="F455" s="24">
        <v>92816000</v>
      </c>
      <c r="G455" s="25">
        <v>92816000</v>
      </c>
      <c r="H455" s="17">
        <v>92816000</v>
      </c>
      <c r="I455" s="18"/>
      <c r="L455" s="12"/>
      <c r="M455" s="15" t="s">
        <v>389</v>
      </c>
    </row>
    <row r="456" spans="1:13" ht="71.25" x14ac:dyDescent="0.2">
      <c r="A456" s="26" t="s">
        <v>851</v>
      </c>
      <c r="B456" s="13">
        <v>455</v>
      </c>
      <c r="C456" s="14" t="s">
        <v>1609</v>
      </c>
      <c r="D456" s="12" t="s">
        <v>32</v>
      </c>
      <c r="E456" s="24">
        <v>12</v>
      </c>
      <c r="F456" s="24">
        <v>6734000</v>
      </c>
      <c r="G456" s="25">
        <v>80808000</v>
      </c>
      <c r="H456" s="17">
        <v>80808000</v>
      </c>
      <c r="I456" s="18"/>
      <c r="L456" s="12"/>
      <c r="M456" s="15" t="s">
        <v>389</v>
      </c>
    </row>
    <row r="457" spans="1:13" ht="71.25" x14ac:dyDescent="0.2">
      <c r="A457" s="26" t="s">
        <v>852</v>
      </c>
      <c r="B457" s="13">
        <v>456</v>
      </c>
      <c r="C457" s="14" t="s">
        <v>1610</v>
      </c>
      <c r="D457" s="12" t="s">
        <v>32</v>
      </c>
      <c r="E457" s="24">
        <v>8</v>
      </c>
      <c r="F457" s="24">
        <v>339000</v>
      </c>
      <c r="G457" s="25">
        <v>2712000</v>
      </c>
      <c r="H457" s="17">
        <v>2712000</v>
      </c>
      <c r="I457" s="18"/>
      <c r="L457" s="12"/>
      <c r="M457" s="15" t="s">
        <v>389</v>
      </c>
    </row>
    <row r="458" spans="1:13" ht="71.25" x14ac:dyDescent="0.2">
      <c r="A458" s="26" t="s">
        <v>853</v>
      </c>
      <c r="B458" s="13">
        <v>457</v>
      </c>
      <c r="C458" s="14" t="s">
        <v>1610</v>
      </c>
      <c r="D458" s="12" t="s">
        <v>32</v>
      </c>
      <c r="E458" s="24">
        <v>74</v>
      </c>
      <c r="F458" s="24">
        <v>339000</v>
      </c>
      <c r="G458" s="25">
        <v>25086000</v>
      </c>
      <c r="H458" s="17">
        <v>25086000</v>
      </c>
      <c r="I458" s="18"/>
      <c r="L458" s="12"/>
      <c r="M458" s="15" t="s">
        <v>389</v>
      </c>
    </row>
    <row r="459" spans="1:13" ht="71.25" x14ac:dyDescent="0.2">
      <c r="A459" s="26" t="s">
        <v>854</v>
      </c>
      <c r="B459" s="13">
        <v>458</v>
      </c>
      <c r="C459" s="14" t="s">
        <v>1610</v>
      </c>
      <c r="D459" s="12" t="s">
        <v>32</v>
      </c>
      <c r="E459" s="24">
        <v>2</v>
      </c>
      <c r="F459" s="24">
        <v>339000</v>
      </c>
      <c r="G459" s="25">
        <v>678000</v>
      </c>
      <c r="H459" s="17">
        <v>678000</v>
      </c>
      <c r="I459" s="18"/>
      <c r="L459" s="12"/>
      <c r="M459" s="15" t="s">
        <v>389</v>
      </c>
    </row>
    <row r="460" spans="1:13" ht="71.25" x14ac:dyDescent="0.2">
      <c r="A460" s="26" t="s">
        <v>855</v>
      </c>
      <c r="B460" s="13">
        <v>459</v>
      </c>
      <c r="C460" s="14" t="s">
        <v>1611</v>
      </c>
      <c r="D460" s="12" t="s">
        <v>32</v>
      </c>
      <c r="E460" s="24">
        <v>1</v>
      </c>
      <c r="F460" s="24">
        <v>2544000</v>
      </c>
      <c r="G460" s="25">
        <v>2544000</v>
      </c>
      <c r="H460" s="17">
        <v>2544000</v>
      </c>
      <c r="I460" s="18"/>
      <c r="L460" s="12"/>
      <c r="M460" s="15" t="s">
        <v>389</v>
      </c>
    </row>
    <row r="461" spans="1:13" ht="71.25" x14ac:dyDescent="0.2">
      <c r="A461" s="26" t="s">
        <v>856</v>
      </c>
      <c r="B461" s="13">
        <v>460</v>
      </c>
      <c r="C461" s="14" t="s">
        <v>1612</v>
      </c>
      <c r="D461" s="12" t="s">
        <v>32</v>
      </c>
      <c r="E461" s="24">
        <v>1</v>
      </c>
      <c r="F461" s="24">
        <v>3959000</v>
      </c>
      <c r="G461" s="25">
        <v>3959000</v>
      </c>
      <c r="H461" s="17">
        <v>3959000</v>
      </c>
      <c r="I461" s="18"/>
      <c r="L461" s="12"/>
      <c r="M461" s="15" t="s">
        <v>389</v>
      </c>
    </row>
    <row r="462" spans="1:13" ht="71.25" x14ac:dyDescent="0.2">
      <c r="A462" s="26" t="s">
        <v>857</v>
      </c>
      <c r="B462" s="13">
        <v>461</v>
      </c>
      <c r="C462" s="14" t="s">
        <v>1613</v>
      </c>
      <c r="D462" s="12" t="s">
        <v>32</v>
      </c>
      <c r="E462" s="24">
        <v>1</v>
      </c>
      <c r="F462" s="24">
        <v>530000</v>
      </c>
      <c r="G462" s="25">
        <v>530000</v>
      </c>
      <c r="H462" s="17">
        <v>530000</v>
      </c>
      <c r="I462" s="18"/>
      <c r="L462" s="12"/>
      <c r="M462" s="15" t="s">
        <v>389</v>
      </c>
    </row>
    <row r="463" spans="1:13" ht="71.25" x14ac:dyDescent="0.2">
      <c r="A463" s="26" t="s">
        <v>858</v>
      </c>
      <c r="B463" s="13">
        <v>462</v>
      </c>
      <c r="C463" s="14" t="s">
        <v>1614</v>
      </c>
      <c r="D463" s="12" t="s">
        <v>32</v>
      </c>
      <c r="E463" s="24">
        <v>2</v>
      </c>
      <c r="F463" s="24">
        <v>3390000</v>
      </c>
      <c r="G463" s="25">
        <v>6780000</v>
      </c>
      <c r="H463" s="17">
        <v>6780000</v>
      </c>
      <c r="I463" s="18"/>
      <c r="L463" s="12"/>
      <c r="M463" s="15" t="s">
        <v>389</v>
      </c>
    </row>
    <row r="464" spans="1:13" ht="71.25" x14ac:dyDescent="0.2">
      <c r="A464" s="26" t="s">
        <v>859</v>
      </c>
      <c r="B464" s="13">
        <v>463</v>
      </c>
      <c r="C464" s="14" t="s">
        <v>1615</v>
      </c>
      <c r="D464" s="12" t="s">
        <v>32</v>
      </c>
      <c r="E464" s="24">
        <v>1</v>
      </c>
      <c r="F464" s="24">
        <v>113200000</v>
      </c>
      <c r="G464" s="25">
        <v>113200000</v>
      </c>
      <c r="H464" s="17">
        <v>113200000</v>
      </c>
      <c r="I464" s="18"/>
      <c r="L464" s="12"/>
      <c r="M464" s="15" t="s">
        <v>389</v>
      </c>
    </row>
    <row r="465" spans="1:13" ht="71.25" x14ac:dyDescent="0.2">
      <c r="A465" s="26" t="s">
        <v>860</v>
      </c>
      <c r="B465" s="13">
        <v>464</v>
      </c>
      <c r="C465" s="14" t="s">
        <v>1615</v>
      </c>
      <c r="D465" s="12" t="s">
        <v>32</v>
      </c>
      <c r="E465" s="24">
        <v>1</v>
      </c>
      <c r="F465" s="24">
        <v>34400000</v>
      </c>
      <c r="G465" s="24">
        <v>34400000</v>
      </c>
      <c r="H465" s="17">
        <v>34400000</v>
      </c>
      <c r="I465" s="18"/>
      <c r="L465" s="12"/>
      <c r="M465" s="15" t="s">
        <v>389</v>
      </c>
    </row>
    <row r="466" spans="1:13" ht="71.25" x14ac:dyDescent="0.2">
      <c r="A466" s="26" t="s">
        <v>861</v>
      </c>
      <c r="B466" s="13">
        <v>465</v>
      </c>
      <c r="C466" s="14" t="s">
        <v>1615</v>
      </c>
      <c r="D466" s="12" t="s">
        <v>32</v>
      </c>
      <c r="E466" s="24">
        <v>1</v>
      </c>
      <c r="F466" s="24">
        <v>194869000</v>
      </c>
      <c r="G466" s="25">
        <v>194869000</v>
      </c>
      <c r="H466" s="17">
        <v>194869000</v>
      </c>
      <c r="I466" s="19"/>
      <c r="L466" s="20"/>
      <c r="M466" s="15" t="s">
        <v>389</v>
      </c>
    </row>
    <row r="467" spans="1:13" ht="71.25" x14ac:dyDescent="0.2">
      <c r="A467" s="26" t="s">
        <v>862</v>
      </c>
      <c r="B467" s="13">
        <v>466</v>
      </c>
      <c r="C467" s="14" t="s">
        <v>1616</v>
      </c>
      <c r="D467" s="12" t="s">
        <v>32</v>
      </c>
      <c r="E467" s="24">
        <v>27</v>
      </c>
      <c r="F467" s="24">
        <v>3000000</v>
      </c>
      <c r="G467" s="25">
        <v>81000000</v>
      </c>
      <c r="H467" s="17">
        <v>81000000</v>
      </c>
      <c r="I467" s="18"/>
      <c r="L467" s="12"/>
      <c r="M467" s="15" t="s">
        <v>389</v>
      </c>
    </row>
    <row r="468" spans="1:13" ht="42.75" x14ac:dyDescent="0.2">
      <c r="A468" s="26" t="s">
        <v>863</v>
      </c>
      <c r="B468" s="13">
        <v>467</v>
      </c>
      <c r="C468" s="14" t="s">
        <v>1617</v>
      </c>
      <c r="D468" s="12" t="s">
        <v>30</v>
      </c>
      <c r="E468" s="24">
        <v>1</v>
      </c>
      <c r="F468" s="24">
        <v>10200000</v>
      </c>
      <c r="G468" s="25">
        <v>10200000</v>
      </c>
      <c r="H468" s="17">
        <v>10200000</v>
      </c>
      <c r="I468" s="18"/>
      <c r="L468" s="12"/>
      <c r="M468" s="15" t="s">
        <v>389</v>
      </c>
    </row>
    <row r="469" spans="1:13" ht="42.75" x14ac:dyDescent="0.2">
      <c r="A469" s="26" t="s">
        <v>864</v>
      </c>
      <c r="B469" s="13">
        <v>468</v>
      </c>
      <c r="C469" s="14" t="s">
        <v>1618</v>
      </c>
      <c r="D469" s="12" t="s">
        <v>30</v>
      </c>
      <c r="E469" s="24">
        <v>1</v>
      </c>
      <c r="F469" s="24">
        <v>6000000</v>
      </c>
      <c r="G469" s="24">
        <v>6000000</v>
      </c>
      <c r="H469" s="17">
        <v>6000000</v>
      </c>
      <c r="I469" s="18"/>
      <c r="L469" s="12"/>
      <c r="M469" s="15" t="s">
        <v>389</v>
      </c>
    </row>
    <row r="470" spans="1:13" ht="42.75" x14ac:dyDescent="0.2">
      <c r="A470" s="26" t="s">
        <v>865</v>
      </c>
      <c r="B470" s="13">
        <v>469</v>
      </c>
      <c r="C470" s="14" t="s">
        <v>1619</v>
      </c>
      <c r="D470" s="12" t="s">
        <v>1971</v>
      </c>
      <c r="E470" s="24">
        <v>1</v>
      </c>
      <c r="F470" s="24">
        <v>6000000</v>
      </c>
      <c r="G470" s="25">
        <v>6000000</v>
      </c>
      <c r="H470" s="17">
        <v>6000000</v>
      </c>
      <c r="I470" s="19"/>
      <c r="L470" s="20"/>
      <c r="M470" s="15" t="s">
        <v>389</v>
      </c>
    </row>
    <row r="471" spans="1:13" ht="42.75" x14ac:dyDescent="0.2">
      <c r="A471" s="26" t="s">
        <v>866</v>
      </c>
      <c r="B471" s="13">
        <v>470</v>
      </c>
      <c r="C471" s="14" t="s">
        <v>1620</v>
      </c>
      <c r="D471" s="12" t="s">
        <v>28</v>
      </c>
      <c r="E471" s="24">
        <v>8</v>
      </c>
      <c r="F471" s="24">
        <v>51875.000000001201</v>
      </c>
      <c r="G471" s="25">
        <v>415000.0000000096</v>
      </c>
      <c r="H471" s="17">
        <v>415000.0000000096</v>
      </c>
      <c r="I471" s="18"/>
      <c r="L471" s="12"/>
      <c r="M471" s="15" t="s">
        <v>389</v>
      </c>
    </row>
    <row r="472" spans="1:13" ht="42.75" x14ac:dyDescent="0.2">
      <c r="A472" s="26" t="s">
        <v>867</v>
      </c>
      <c r="B472" s="13">
        <v>471</v>
      </c>
      <c r="C472" s="14" t="s">
        <v>1621</v>
      </c>
      <c r="D472" s="12" t="s">
        <v>28</v>
      </c>
      <c r="E472" s="24">
        <v>1</v>
      </c>
      <c r="F472" s="24">
        <v>2200000</v>
      </c>
      <c r="G472" s="25">
        <v>2200000</v>
      </c>
      <c r="H472" s="17">
        <v>2200000</v>
      </c>
      <c r="I472" s="18"/>
      <c r="L472" s="12"/>
      <c r="M472" s="15" t="s">
        <v>389</v>
      </c>
    </row>
    <row r="473" spans="1:13" ht="71.25" x14ac:dyDescent="0.2">
      <c r="A473" s="26" t="s">
        <v>868</v>
      </c>
      <c r="B473" s="13">
        <v>472</v>
      </c>
      <c r="C473" s="14" t="s">
        <v>1622</v>
      </c>
      <c r="D473" s="12" t="s">
        <v>41</v>
      </c>
      <c r="E473" s="24">
        <v>2</v>
      </c>
      <c r="F473" s="24">
        <v>1680000</v>
      </c>
      <c r="G473" s="25">
        <v>3360000</v>
      </c>
      <c r="H473" s="17">
        <v>3360000</v>
      </c>
      <c r="I473" s="18"/>
      <c r="L473" s="12"/>
      <c r="M473" s="15" t="s">
        <v>389</v>
      </c>
    </row>
    <row r="474" spans="1:13" ht="42.75" x14ac:dyDescent="0.2">
      <c r="A474" s="26" t="s">
        <v>869</v>
      </c>
      <c r="B474" s="13">
        <v>473</v>
      </c>
      <c r="C474" s="14" t="s">
        <v>386</v>
      </c>
      <c r="D474" s="12" t="s">
        <v>30</v>
      </c>
      <c r="E474" s="24">
        <v>1</v>
      </c>
      <c r="F474" s="24">
        <v>4923996</v>
      </c>
      <c r="G474" s="25">
        <v>4923996</v>
      </c>
      <c r="H474" s="17">
        <v>4923996</v>
      </c>
      <c r="I474" s="18">
        <v>62024002800300</v>
      </c>
      <c r="L474" s="12"/>
      <c r="M474" s="15" t="s">
        <v>389</v>
      </c>
    </row>
    <row r="475" spans="1:13" ht="42.75" x14ac:dyDescent="0.2">
      <c r="A475" s="26" t="s">
        <v>870</v>
      </c>
      <c r="B475" s="13">
        <v>474</v>
      </c>
      <c r="C475" s="14" t="s">
        <v>1623</v>
      </c>
      <c r="D475" s="12" t="s">
        <v>28</v>
      </c>
      <c r="E475" s="24">
        <v>1</v>
      </c>
      <c r="F475" s="24">
        <v>82880000</v>
      </c>
      <c r="G475" s="25">
        <f>82880000-1500000</f>
        <v>81380000</v>
      </c>
      <c r="H475" s="17">
        <v>81380000</v>
      </c>
      <c r="I475" s="18"/>
      <c r="L475" s="12"/>
      <c r="M475" s="15" t="s">
        <v>389</v>
      </c>
    </row>
    <row r="476" spans="1:13" ht="42.75" x14ac:dyDescent="0.2">
      <c r="A476" s="26" t="s">
        <v>871</v>
      </c>
      <c r="B476" s="13">
        <v>475</v>
      </c>
      <c r="C476" s="14" t="s">
        <v>387</v>
      </c>
      <c r="D476" s="12" t="s">
        <v>30</v>
      </c>
      <c r="E476" s="24">
        <v>1</v>
      </c>
      <c r="F476" s="24">
        <v>670005</v>
      </c>
      <c r="G476" s="25">
        <v>670005</v>
      </c>
      <c r="H476" s="17">
        <v>670005</v>
      </c>
      <c r="I476" s="18">
        <v>62024002800300</v>
      </c>
      <c r="L476" s="12"/>
      <c r="M476" s="15" t="s">
        <v>389</v>
      </c>
    </row>
    <row r="477" spans="1:13" ht="42.75" x14ac:dyDescent="0.2">
      <c r="A477" s="26" t="s">
        <v>872</v>
      </c>
      <c r="B477" s="13">
        <v>476</v>
      </c>
      <c r="C477" s="14" t="s">
        <v>388</v>
      </c>
      <c r="D477" s="12" t="s">
        <v>30</v>
      </c>
      <c r="E477" s="24">
        <v>1</v>
      </c>
      <c r="F477" s="24">
        <v>735003</v>
      </c>
      <c r="G477" s="25">
        <v>735003</v>
      </c>
      <c r="H477" s="17">
        <v>735003</v>
      </c>
      <c r="I477" s="18">
        <v>62024002800300</v>
      </c>
      <c r="L477" s="12" t="s">
        <v>396</v>
      </c>
      <c r="M477" s="12" t="s">
        <v>2001</v>
      </c>
    </row>
    <row r="478" spans="1:13" ht="57" x14ac:dyDescent="0.2">
      <c r="A478" s="26" t="s">
        <v>873</v>
      </c>
      <c r="B478" s="13">
        <v>477</v>
      </c>
      <c r="C478" s="14" t="s">
        <v>1624</v>
      </c>
      <c r="D478" s="12" t="s">
        <v>1971</v>
      </c>
      <c r="E478" s="24">
        <v>12</v>
      </c>
      <c r="F478" s="24">
        <v>3750000</v>
      </c>
      <c r="G478" s="27">
        <v>0</v>
      </c>
      <c r="H478" s="17">
        <v>0</v>
      </c>
      <c r="I478" s="18"/>
      <c r="L478" s="12"/>
      <c r="M478" s="12" t="s">
        <v>2</v>
      </c>
    </row>
    <row r="479" spans="1:13" ht="42.75" x14ac:dyDescent="0.2">
      <c r="A479" s="26" t="s">
        <v>874</v>
      </c>
      <c r="B479" s="13">
        <v>478</v>
      </c>
      <c r="C479" s="14" t="s">
        <v>1625</v>
      </c>
      <c r="D479" s="12" t="s">
        <v>30</v>
      </c>
      <c r="E479" s="24">
        <v>6</v>
      </c>
      <c r="F479" s="24">
        <v>129500</v>
      </c>
      <c r="G479" s="25">
        <v>777000</v>
      </c>
      <c r="H479" s="17">
        <v>777000</v>
      </c>
      <c r="I479" s="18"/>
      <c r="L479" s="12"/>
      <c r="M479" s="15" t="s">
        <v>389</v>
      </c>
    </row>
    <row r="480" spans="1:13" ht="57" x14ac:dyDescent="0.2">
      <c r="A480" s="26" t="s">
        <v>875</v>
      </c>
      <c r="B480" s="13">
        <v>479</v>
      </c>
      <c r="C480" s="14" t="s">
        <v>1626</v>
      </c>
      <c r="D480" s="12" t="s">
        <v>33</v>
      </c>
      <c r="E480" s="24">
        <v>1</v>
      </c>
      <c r="F480" s="24">
        <v>95000000</v>
      </c>
      <c r="G480" s="25">
        <v>95000000</v>
      </c>
      <c r="H480" s="17">
        <v>95000000</v>
      </c>
      <c r="I480" s="18">
        <v>62025003100001</v>
      </c>
      <c r="L480" s="12"/>
      <c r="M480" s="12" t="s">
        <v>390</v>
      </c>
    </row>
    <row r="481" spans="1:13" ht="57" x14ac:dyDescent="0.2">
      <c r="A481" s="26" t="s">
        <v>876</v>
      </c>
      <c r="B481" s="13">
        <v>480</v>
      </c>
      <c r="C481" s="14" t="s">
        <v>1627</v>
      </c>
      <c r="D481" s="12" t="s">
        <v>33</v>
      </c>
      <c r="E481" s="24">
        <v>2</v>
      </c>
      <c r="F481" s="24">
        <v>5290000</v>
      </c>
      <c r="G481" s="25">
        <v>10580000</v>
      </c>
      <c r="H481" s="17">
        <v>10580000</v>
      </c>
      <c r="I481" s="18"/>
      <c r="L481" s="12"/>
      <c r="M481" s="15" t="s">
        <v>389</v>
      </c>
    </row>
    <row r="482" spans="1:13" ht="57" x14ac:dyDescent="0.2">
      <c r="A482" s="26" t="s">
        <v>877</v>
      </c>
      <c r="B482" s="13">
        <v>481</v>
      </c>
      <c r="C482" s="14" t="s">
        <v>36</v>
      </c>
      <c r="D482" s="12" t="s">
        <v>33</v>
      </c>
      <c r="E482" s="24">
        <v>90</v>
      </c>
      <c r="F482" s="24">
        <v>1000000</v>
      </c>
      <c r="G482" s="25">
        <v>90000000</v>
      </c>
      <c r="H482" s="17">
        <v>90000000</v>
      </c>
      <c r="I482" s="18"/>
      <c r="L482" s="12"/>
      <c r="M482" s="15" t="s">
        <v>389</v>
      </c>
    </row>
    <row r="483" spans="1:13" ht="57" x14ac:dyDescent="0.2">
      <c r="A483" s="26" t="s">
        <v>878</v>
      </c>
      <c r="B483" s="13">
        <v>482</v>
      </c>
      <c r="C483" s="14" t="s">
        <v>35</v>
      </c>
      <c r="D483" s="12" t="s">
        <v>33</v>
      </c>
      <c r="E483" s="24">
        <v>12</v>
      </c>
      <c r="F483" s="24">
        <v>100000</v>
      </c>
      <c r="G483" s="25">
        <v>1200000</v>
      </c>
      <c r="H483" s="17">
        <v>1200000</v>
      </c>
      <c r="I483" s="18"/>
      <c r="L483" s="12"/>
      <c r="M483" s="15" t="s">
        <v>389</v>
      </c>
    </row>
    <row r="484" spans="1:13" ht="57" x14ac:dyDescent="0.2">
      <c r="A484" s="26" t="s">
        <v>879</v>
      </c>
      <c r="B484" s="13">
        <v>483</v>
      </c>
      <c r="C484" s="14" t="s">
        <v>34</v>
      </c>
      <c r="D484" s="12" t="s">
        <v>33</v>
      </c>
      <c r="E484" s="24">
        <v>3</v>
      </c>
      <c r="F484" s="24">
        <v>15000000</v>
      </c>
      <c r="G484" s="25">
        <v>45000000</v>
      </c>
      <c r="H484" s="17">
        <v>45000000</v>
      </c>
      <c r="I484" s="18"/>
      <c r="L484" s="12"/>
      <c r="M484" s="15" t="s">
        <v>389</v>
      </c>
    </row>
    <row r="485" spans="1:13" ht="42.75" x14ac:dyDescent="0.2">
      <c r="A485" s="26" t="s">
        <v>880</v>
      </c>
      <c r="B485" s="13">
        <v>484</v>
      </c>
      <c r="C485" s="14" t="s">
        <v>1628</v>
      </c>
      <c r="D485" s="12" t="s">
        <v>1972</v>
      </c>
      <c r="E485" s="24">
        <v>1</v>
      </c>
      <c r="F485" s="24">
        <v>10000000</v>
      </c>
      <c r="G485" s="25">
        <v>10000000</v>
      </c>
      <c r="H485" s="17">
        <v>10000000</v>
      </c>
      <c r="I485" s="18"/>
      <c r="L485" s="12"/>
      <c r="M485" s="15" t="s">
        <v>389</v>
      </c>
    </row>
    <row r="486" spans="1:13" ht="42.75" x14ac:dyDescent="0.2">
      <c r="A486" s="26" t="s">
        <v>881</v>
      </c>
      <c r="B486" s="13">
        <v>485</v>
      </c>
      <c r="C486" s="14" t="s">
        <v>1629</v>
      </c>
      <c r="D486" s="12" t="s">
        <v>28</v>
      </c>
      <c r="E486" s="24">
        <v>1400</v>
      </c>
      <c r="F486" s="24">
        <v>414</v>
      </c>
      <c r="G486" s="25">
        <v>579600</v>
      </c>
      <c r="H486" s="17">
        <v>579600</v>
      </c>
      <c r="I486" s="18"/>
      <c r="L486" s="12"/>
      <c r="M486" s="15" t="s">
        <v>389</v>
      </c>
    </row>
    <row r="487" spans="1:13" ht="42.75" x14ac:dyDescent="0.2">
      <c r="A487" s="26" t="s">
        <v>882</v>
      </c>
      <c r="B487" s="13">
        <v>486</v>
      </c>
      <c r="C487" s="14" t="s">
        <v>1630</v>
      </c>
      <c r="D487" s="12" t="s">
        <v>28</v>
      </c>
      <c r="E487" s="24">
        <v>1000</v>
      </c>
      <c r="F487" s="24">
        <v>1226</v>
      </c>
      <c r="G487" s="25">
        <v>1226000</v>
      </c>
      <c r="H487" s="17">
        <v>1226000</v>
      </c>
      <c r="I487" s="18"/>
      <c r="L487" s="12"/>
      <c r="M487" s="15" t="s">
        <v>389</v>
      </c>
    </row>
    <row r="488" spans="1:13" ht="42.75" x14ac:dyDescent="0.2">
      <c r="A488" s="26" t="s">
        <v>883</v>
      </c>
      <c r="B488" s="13">
        <v>487</v>
      </c>
      <c r="C488" s="14" t="s">
        <v>1631</v>
      </c>
      <c r="D488" s="12" t="s">
        <v>28</v>
      </c>
      <c r="E488" s="24">
        <v>750</v>
      </c>
      <c r="F488" s="24">
        <v>867</v>
      </c>
      <c r="G488" s="25">
        <v>650250</v>
      </c>
      <c r="H488" s="17">
        <v>650250</v>
      </c>
      <c r="I488" s="18"/>
      <c r="L488" s="12"/>
      <c r="M488" s="15" t="s">
        <v>389</v>
      </c>
    </row>
    <row r="489" spans="1:13" ht="42.75" x14ac:dyDescent="0.2">
      <c r="A489" s="26" t="s">
        <v>884</v>
      </c>
      <c r="B489" s="13">
        <v>488</v>
      </c>
      <c r="C489" s="14" t="s">
        <v>1632</v>
      </c>
      <c r="D489" s="12" t="s">
        <v>28</v>
      </c>
      <c r="E489" s="24">
        <v>22000</v>
      </c>
      <c r="F489" s="24">
        <v>217</v>
      </c>
      <c r="G489" s="25">
        <v>4774000</v>
      </c>
      <c r="H489" s="17">
        <v>4774000</v>
      </c>
      <c r="I489" s="18"/>
      <c r="L489" s="12"/>
      <c r="M489" s="15" t="s">
        <v>389</v>
      </c>
    </row>
    <row r="490" spans="1:13" ht="42.75" x14ac:dyDescent="0.2">
      <c r="A490" s="26" t="s">
        <v>885</v>
      </c>
      <c r="B490" s="13">
        <v>489</v>
      </c>
      <c r="C490" s="14" t="s">
        <v>1633</v>
      </c>
      <c r="D490" s="12" t="s">
        <v>28</v>
      </c>
      <c r="E490" s="24">
        <v>1125</v>
      </c>
      <c r="F490" s="24">
        <v>1430</v>
      </c>
      <c r="G490" s="25">
        <v>1608750</v>
      </c>
      <c r="H490" s="17">
        <v>1608750</v>
      </c>
      <c r="I490" s="18"/>
      <c r="L490" s="12"/>
      <c r="M490" s="15" t="s">
        <v>389</v>
      </c>
    </row>
    <row r="491" spans="1:13" ht="42.75" x14ac:dyDescent="0.2">
      <c r="A491" s="26" t="s">
        <v>886</v>
      </c>
      <c r="B491" s="13">
        <v>490</v>
      </c>
      <c r="C491" s="14" t="s">
        <v>1634</v>
      </c>
      <c r="D491" s="12" t="s">
        <v>28</v>
      </c>
      <c r="E491" s="24">
        <v>500</v>
      </c>
      <c r="F491" s="24">
        <v>390</v>
      </c>
      <c r="G491" s="25">
        <v>195000</v>
      </c>
      <c r="H491" s="17">
        <v>195000</v>
      </c>
      <c r="I491" s="18"/>
      <c r="L491" s="12"/>
      <c r="M491" s="15" t="s">
        <v>389</v>
      </c>
    </row>
    <row r="492" spans="1:13" ht="42.75" x14ac:dyDescent="0.2">
      <c r="A492" s="26" t="s">
        <v>887</v>
      </c>
      <c r="B492" s="13">
        <v>491</v>
      </c>
      <c r="C492" s="14" t="s">
        <v>1635</v>
      </c>
      <c r="D492" s="12" t="s">
        <v>28</v>
      </c>
      <c r="E492" s="24">
        <v>750</v>
      </c>
      <c r="F492" s="24">
        <v>303</v>
      </c>
      <c r="G492" s="25">
        <v>227250</v>
      </c>
      <c r="H492" s="17">
        <v>227250</v>
      </c>
      <c r="I492" s="18"/>
      <c r="L492" s="12"/>
      <c r="M492" s="15" t="s">
        <v>389</v>
      </c>
    </row>
    <row r="493" spans="1:13" ht="42.75" x14ac:dyDescent="0.2">
      <c r="A493" s="26" t="s">
        <v>888</v>
      </c>
      <c r="B493" s="13">
        <v>492</v>
      </c>
      <c r="C493" s="14" t="s">
        <v>1636</v>
      </c>
      <c r="D493" s="12" t="s">
        <v>28</v>
      </c>
      <c r="E493" s="24">
        <v>7000</v>
      </c>
      <c r="F493" s="24">
        <v>260</v>
      </c>
      <c r="G493" s="25">
        <v>1820000</v>
      </c>
      <c r="H493" s="17">
        <v>1820000</v>
      </c>
      <c r="I493" s="18"/>
      <c r="L493" s="12"/>
      <c r="M493" s="15" t="s">
        <v>389</v>
      </c>
    </row>
    <row r="494" spans="1:13" ht="42.75" x14ac:dyDescent="0.2">
      <c r="A494" s="26" t="s">
        <v>889</v>
      </c>
      <c r="B494" s="13">
        <v>493</v>
      </c>
      <c r="C494" s="14" t="s">
        <v>1637</v>
      </c>
      <c r="D494" s="12" t="s">
        <v>28</v>
      </c>
      <c r="E494" s="24">
        <v>4000</v>
      </c>
      <c r="F494" s="24">
        <v>260</v>
      </c>
      <c r="G494" s="25">
        <v>1040000</v>
      </c>
      <c r="H494" s="17">
        <v>1040000</v>
      </c>
      <c r="I494" s="18"/>
      <c r="L494" s="12"/>
      <c r="M494" s="15" t="s">
        <v>389</v>
      </c>
    </row>
    <row r="495" spans="1:13" ht="42.75" x14ac:dyDescent="0.2">
      <c r="A495" s="26" t="s">
        <v>890</v>
      </c>
      <c r="B495" s="13">
        <v>494</v>
      </c>
      <c r="C495" s="14" t="s">
        <v>1638</v>
      </c>
      <c r="D495" s="12" t="s">
        <v>28</v>
      </c>
      <c r="E495" s="24">
        <v>1</v>
      </c>
      <c r="F495" s="24">
        <v>15000000</v>
      </c>
      <c r="G495" s="27">
        <v>0</v>
      </c>
      <c r="H495" s="17">
        <v>0</v>
      </c>
      <c r="I495" s="18"/>
      <c r="L495" s="12"/>
      <c r="M495" s="12" t="s">
        <v>2</v>
      </c>
    </row>
    <row r="496" spans="1:13" ht="42.75" x14ac:dyDescent="0.2">
      <c r="A496" s="26" t="s">
        <v>891</v>
      </c>
      <c r="B496" s="13">
        <v>495</v>
      </c>
      <c r="C496" s="14" t="s">
        <v>1639</v>
      </c>
      <c r="D496" s="12" t="s">
        <v>28</v>
      </c>
      <c r="E496" s="24">
        <v>45000</v>
      </c>
      <c r="F496" s="24">
        <v>612</v>
      </c>
      <c r="G496" s="25">
        <v>27540000</v>
      </c>
      <c r="H496" s="17">
        <v>27540000</v>
      </c>
      <c r="I496" s="18"/>
      <c r="L496" s="12"/>
      <c r="M496" s="15" t="s">
        <v>389</v>
      </c>
    </row>
    <row r="497" spans="1:13" ht="42.75" x14ac:dyDescent="0.2">
      <c r="A497" s="26" t="s">
        <v>892</v>
      </c>
      <c r="B497" s="13">
        <v>496</v>
      </c>
      <c r="C497" s="14" t="s">
        <v>1640</v>
      </c>
      <c r="D497" s="12" t="s">
        <v>28</v>
      </c>
      <c r="E497" s="24">
        <v>1500</v>
      </c>
      <c r="F497" s="24">
        <v>251</v>
      </c>
      <c r="G497" s="25">
        <v>376500</v>
      </c>
      <c r="H497" s="17">
        <v>376500</v>
      </c>
      <c r="I497" s="18"/>
      <c r="L497" s="12"/>
      <c r="M497" s="15" t="s">
        <v>389</v>
      </c>
    </row>
    <row r="498" spans="1:13" ht="42.75" x14ac:dyDescent="0.2">
      <c r="A498" s="26" t="s">
        <v>893</v>
      </c>
      <c r="B498" s="13">
        <v>497</v>
      </c>
      <c r="C498" s="14" t="s">
        <v>1641</v>
      </c>
      <c r="D498" s="12" t="s">
        <v>28</v>
      </c>
      <c r="E498" s="24">
        <v>13500</v>
      </c>
      <c r="F498" s="24">
        <v>300</v>
      </c>
      <c r="G498" s="25">
        <v>4050000</v>
      </c>
      <c r="H498" s="17">
        <v>4050000</v>
      </c>
      <c r="I498" s="18"/>
      <c r="L498" s="12"/>
      <c r="M498" s="15" t="s">
        <v>389</v>
      </c>
    </row>
    <row r="499" spans="1:13" ht="28.5" x14ac:dyDescent="0.2">
      <c r="A499" s="26" t="s">
        <v>894</v>
      </c>
      <c r="B499" s="13">
        <v>498</v>
      </c>
      <c r="C499" s="14" t="s">
        <v>1642</v>
      </c>
      <c r="D499" s="12" t="s">
        <v>75</v>
      </c>
      <c r="E499" s="24">
        <v>500</v>
      </c>
      <c r="F499" s="24">
        <v>2400</v>
      </c>
      <c r="G499" s="25">
        <v>1200000</v>
      </c>
      <c r="H499" s="17">
        <v>1200000</v>
      </c>
      <c r="I499" s="18"/>
      <c r="L499" s="12"/>
      <c r="M499" s="15" t="s">
        <v>389</v>
      </c>
    </row>
    <row r="500" spans="1:13" ht="42.75" x14ac:dyDescent="0.2">
      <c r="A500" s="26" t="s">
        <v>895</v>
      </c>
      <c r="B500" s="13">
        <v>499</v>
      </c>
      <c r="C500" s="14" t="s">
        <v>1643</v>
      </c>
      <c r="D500" s="12" t="s">
        <v>28</v>
      </c>
      <c r="E500" s="24">
        <v>22500</v>
      </c>
      <c r="F500" s="24">
        <v>100</v>
      </c>
      <c r="G500" s="25">
        <v>2250000</v>
      </c>
      <c r="H500" s="17">
        <v>2250000</v>
      </c>
      <c r="I500" s="18"/>
      <c r="L500" s="12"/>
      <c r="M500" s="15" t="s">
        <v>389</v>
      </c>
    </row>
    <row r="501" spans="1:13" ht="42.75" x14ac:dyDescent="0.2">
      <c r="A501" s="26" t="s">
        <v>896</v>
      </c>
      <c r="B501" s="13">
        <v>500</v>
      </c>
      <c r="C501" s="14" t="s">
        <v>1644</v>
      </c>
      <c r="D501" s="12" t="s">
        <v>28</v>
      </c>
      <c r="E501" s="24">
        <v>4000</v>
      </c>
      <c r="F501" s="24">
        <v>143</v>
      </c>
      <c r="G501" s="25">
        <v>572000</v>
      </c>
      <c r="H501" s="17">
        <v>572000</v>
      </c>
      <c r="I501" s="18"/>
      <c r="L501" s="12"/>
      <c r="M501" s="15" t="s">
        <v>389</v>
      </c>
    </row>
    <row r="502" spans="1:13" ht="42.75" x14ac:dyDescent="0.2">
      <c r="A502" s="26" t="s">
        <v>897</v>
      </c>
      <c r="B502" s="13">
        <v>501</v>
      </c>
      <c r="C502" s="14" t="s">
        <v>1645</v>
      </c>
      <c r="D502" s="12" t="s">
        <v>28</v>
      </c>
      <c r="E502" s="24">
        <v>3000</v>
      </c>
      <c r="F502" s="24">
        <v>151</v>
      </c>
      <c r="G502" s="25">
        <v>453000</v>
      </c>
      <c r="H502" s="17">
        <v>453000</v>
      </c>
      <c r="I502" s="18"/>
      <c r="L502" s="12"/>
      <c r="M502" s="15" t="s">
        <v>389</v>
      </c>
    </row>
    <row r="503" spans="1:13" ht="42.75" x14ac:dyDescent="0.2">
      <c r="A503" s="26" t="s">
        <v>898</v>
      </c>
      <c r="B503" s="13">
        <v>502</v>
      </c>
      <c r="C503" s="14" t="s">
        <v>1646</v>
      </c>
      <c r="D503" s="12" t="s">
        <v>28</v>
      </c>
      <c r="E503" s="24">
        <v>6000</v>
      </c>
      <c r="F503" s="24">
        <v>113</v>
      </c>
      <c r="G503" s="25">
        <v>678000</v>
      </c>
      <c r="H503" s="17">
        <v>678000</v>
      </c>
      <c r="I503" s="18"/>
      <c r="L503" s="12"/>
      <c r="M503" s="15" t="s">
        <v>389</v>
      </c>
    </row>
    <row r="504" spans="1:13" ht="42.75" x14ac:dyDescent="0.2">
      <c r="A504" s="26" t="s">
        <v>899</v>
      </c>
      <c r="B504" s="13">
        <v>503</v>
      </c>
      <c r="C504" s="14" t="s">
        <v>1647</v>
      </c>
      <c r="D504" s="12" t="s">
        <v>28</v>
      </c>
      <c r="E504" s="24">
        <v>6000</v>
      </c>
      <c r="F504" s="24">
        <v>438</v>
      </c>
      <c r="G504" s="25">
        <v>2628000</v>
      </c>
      <c r="H504" s="17">
        <v>2628000</v>
      </c>
      <c r="I504" s="18"/>
      <c r="L504" s="12"/>
      <c r="M504" s="15" t="s">
        <v>389</v>
      </c>
    </row>
    <row r="505" spans="1:13" ht="42.75" x14ac:dyDescent="0.2">
      <c r="A505" s="26" t="s">
        <v>900</v>
      </c>
      <c r="B505" s="13">
        <v>504</v>
      </c>
      <c r="C505" s="14" t="s">
        <v>1648</v>
      </c>
      <c r="D505" s="12" t="s">
        <v>28</v>
      </c>
      <c r="E505" s="24">
        <v>23400</v>
      </c>
      <c r="F505" s="24">
        <v>113</v>
      </c>
      <c r="G505" s="25">
        <v>2644200</v>
      </c>
      <c r="H505" s="17">
        <v>2644200</v>
      </c>
      <c r="I505" s="18"/>
      <c r="L505" s="12"/>
      <c r="M505" s="15" t="s">
        <v>389</v>
      </c>
    </row>
    <row r="506" spans="1:13" ht="42.75" x14ac:dyDescent="0.2">
      <c r="A506" s="26" t="s">
        <v>901</v>
      </c>
      <c r="B506" s="13">
        <v>505</v>
      </c>
      <c r="C506" s="14" t="s">
        <v>1649</v>
      </c>
      <c r="D506" s="12" t="s">
        <v>28</v>
      </c>
      <c r="E506" s="24">
        <v>500</v>
      </c>
      <c r="F506" s="24">
        <v>796</v>
      </c>
      <c r="G506" s="25">
        <v>398000</v>
      </c>
      <c r="H506" s="17">
        <v>398000</v>
      </c>
      <c r="I506" s="18"/>
      <c r="L506" s="12"/>
      <c r="M506" s="15" t="s">
        <v>389</v>
      </c>
    </row>
    <row r="507" spans="1:13" ht="42.75" x14ac:dyDescent="0.2">
      <c r="A507" s="26" t="s">
        <v>902</v>
      </c>
      <c r="B507" s="13">
        <v>506</v>
      </c>
      <c r="C507" s="14" t="s">
        <v>1650</v>
      </c>
      <c r="D507" s="12" t="s">
        <v>28</v>
      </c>
      <c r="E507" s="24">
        <v>500</v>
      </c>
      <c r="F507" s="24">
        <v>1290</v>
      </c>
      <c r="G507" s="25">
        <v>645000</v>
      </c>
      <c r="H507" s="17">
        <v>645000</v>
      </c>
      <c r="I507" s="18"/>
      <c r="L507" s="12"/>
      <c r="M507" s="15" t="s">
        <v>389</v>
      </c>
    </row>
    <row r="508" spans="1:13" ht="42.75" x14ac:dyDescent="0.2">
      <c r="A508" s="26" t="s">
        <v>903</v>
      </c>
      <c r="B508" s="13">
        <v>507</v>
      </c>
      <c r="C508" s="14" t="s">
        <v>1651</v>
      </c>
      <c r="D508" s="12" t="s">
        <v>28</v>
      </c>
      <c r="E508" s="24">
        <v>21000</v>
      </c>
      <c r="F508" s="24">
        <v>34</v>
      </c>
      <c r="G508" s="25">
        <v>714000</v>
      </c>
      <c r="H508" s="17">
        <v>714000</v>
      </c>
      <c r="I508" s="18"/>
      <c r="L508" s="12"/>
      <c r="M508" s="15" t="s">
        <v>389</v>
      </c>
    </row>
    <row r="509" spans="1:13" ht="71.25" x14ac:dyDescent="0.2">
      <c r="A509" s="26" t="s">
        <v>904</v>
      </c>
      <c r="B509" s="13">
        <v>508</v>
      </c>
      <c r="C509" s="14" t="s">
        <v>1652</v>
      </c>
      <c r="D509" s="12" t="s">
        <v>41</v>
      </c>
      <c r="E509" s="24">
        <v>5</v>
      </c>
      <c r="F509" s="24">
        <v>189849600</v>
      </c>
      <c r="G509" s="25">
        <v>0</v>
      </c>
      <c r="H509" s="17">
        <v>0</v>
      </c>
      <c r="I509" s="18"/>
      <c r="L509" s="12"/>
      <c r="M509" s="12" t="s">
        <v>2</v>
      </c>
    </row>
    <row r="510" spans="1:13" ht="42.75" x14ac:dyDescent="0.2">
      <c r="A510" s="26" t="s">
        <v>905</v>
      </c>
      <c r="B510" s="13">
        <v>509</v>
      </c>
      <c r="C510" s="14" t="s">
        <v>1653</v>
      </c>
      <c r="D510" s="12" t="s">
        <v>28</v>
      </c>
      <c r="E510" s="24">
        <v>20000</v>
      </c>
      <c r="F510" s="24">
        <v>236</v>
      </c>
      <c r="G510" s="25">
        <v>4720000</v>
      </c>
      <c r="H510" s="17">
        <v>4720000</v>
      </c>
      <c r="I510" s="18"/>
      <c r="L510" s="12"/>
      <c r="M510" s="15" t="s">
        <v>389</v>
      </c>
    </row>
    <row r="511" spans="1:13" ht="42.75" x14ac:dyDescent="0.2">
      <c r="A511" s="26" t="s">
        <v>906</v>
      </c>
      <c r="B511" s="13">
        <v>510</v>
      </c>
      <c r="C511" s="14" t="s">
        <v>1654</v>
      </c>
      <c r="D511" s="12" t="s">
        <v>28</v>
      </c>
      <c r="E511" s="24">
        <v>1</v>
      </c>
      <c r="F511" s="24">
        <v>20000000</v>
      </c>
      <c r="G511" s="25">
        <v>20000000</v>
      </c>
      <c r="H511" s="17">
        <v>20000000</v>
      </c>
      <c r="I511" s="18"/>
      <c r="L511" s="12"/>
      <c r="M511" s="15" t="s">
        <v>389</v>
      </c>
    </row>
    <row r="512" spans="1:13" ht="42.75" x14ac:dyDescent="0.2">
      <c r="A512" s="26" t="s">
        <v>907</v>
      </c>
      <c r="B512" s="13">
        <v>511</v>
      </c>
      <c r="C512" s="14" t="s">
        <v>1655</v>
      </c>
      <c r="D512" s="12" t="s">
        <v>67</v>
      </c>
      <c r="E512" s="24">
        <v>1</v>
      </c>
      <c r="F512" s="24">
        <v>51999.999999999804</v>
      </c>
      <c r="G512" s="25">
        <v>51999.999999999804</v>
      </c>
      <c r="H512" s="17">
        <v>51999.999999999804</v>
      </c>
      <c r="I512" s="18"/>
      <c r="L512" s="12"/>
      <c r="M512" s="15" t="s">
        <v>389</v>
      </c>
    </row>
    <row r="513" spans="1:13" ht="42.75" x14ac:dyDescent="0.2">
      <c r="A513" s="26" t="s">
        <v>908</v>
      </c>
      <c r="B513" s="13">
        <v>512</v>
      </c>
      <c r="C513" s="14" t="s">
        <v>1656</v>
      </c>
      <c r="D513" s="12" t="s">
        <v>30</v>
      </c>
      <c r="E513" s="24">
        <v>12</v>
      </c>
      <c r="F513" s="24">
        <v>11784294.75</v>
      </c>
      <c r="G513" s="28">
        <f>207000000-63027000-7997000+5435537</f>
        <v>141411537</v>
      </c>
      <c r="H513" s="17">
        <v>141411537</v>
      </c>
      <c r="I513" s="18"/>
      <c r="L513" s="12"/>
      <c r="M513" s="15" t="s">
        <v>389</v>
      </c>
    </row>
    <row r="514" spans="1:13" ht="42.75" x14ac:dyDescent="0.2">
      <c r="A514" s="26" t="s">
        <v>909</v>
      </c>
      <c r="B514" s="13">
        <v>513</v>
      </c>
      <c r="C514" s="14" t="s">
        <v>1657</v>
      </c>
      <c r="D514" s="12" t="s">
        <v>149</v>
      </c>
      <c r="E514" s="24">
        <v>1</v>
      </c>
      <c r="F514" s="24">
        <v>673999.99999999895</v>
      </c>
      <c r="G514" s="25">
        <v>673999.99999999895</v>
      </c>
      <c r="H514" s="17">
        <v>673999.99999999895</v>
      </c>
      <c r="I514" s="18"/>
      <c r="L514" s="12"/>
      <c r="M514" s="15" t="s">
        <v>389</v>
      </c>
    </row>
    <row r="515" spans="1:13" ht="42.75" x14ac:dyDescent="0.2">
      <c r="A515" s="26" t="s">
        <v>910</v>
      </c>
      <c r="B515" s="13">
        <v>514</v>
      </c>
      <c r="C515" s="14" t="s">
        <v>368</v>
      </c>
      <c r="D515" s="12" t="s">
        <v>67</v>
      </c>
      <c r="E515" s="24">
        <v>5000</v>
      </c>
      <c r="F515" s="24">
        <v>14634</v>
      </c>
      <c r="G515" s="25">
        <v>73170000</v>
      </c>
      <c r="H515" s="17">
        <v>73170000</v>
      </c>
      <c r="I515" s="18"/>
      <c r="L515" s="12"/>
      <c r="M515" s="15" t="s">
        <v>389</v>
      </c>
    </row>
    <row r="516" spans="1:13" ht="99.75" x14ac:dyDescent="0.2">
      <c r="A516" s="26" t="s">
        <v>911</v>
      </c>
      <c r="B516" s="13">
        <v>515</v>
      </c>
      <c r="C516" s="14" t="s">
        <v>1658</v>
      </c>
      <c r="D516" s="12" t="s">
        <v>51</v>
      </c>
      <c r="E516" s="24">
        <v>1</v>
      </c>
      <c r="F516" s="24">
        <v>235506000</v>
      </c>
      <c r="G516" s="25">
        <v>235506000</v>
      </c>
      <c r="H516" s="17">
        <v>235506000</v>
      </c>
      <c r="I516" s="18" t="s">
        <v>1991</v>
      </c>
      <c r="L516" s="12"/>
      <c r="M516" s="12" t="s">
        <v>390</v>
      </c>
    </row>
    <row r="517" spans="1:13" ht="57" x14ac:dyDescent="0.2">
      <c r="A517" s="26" t="s">
        <v>912</v>
      </c>
      <c r="B517" s="13">
        <v>516</v>
      </c>
      <c r="C517" s="14" t="s">
        <v>1659</v>
      </c>
      <c r="D517" s="12" t="s">
        <v>1970</v>
      </c>
      <c r="E517" s="24">
        <v>9</v>
      </c>
      <c r="F517" s="24">
        <v>70060000</v>
      </c>
      <c r="G517" s="27">
        <v>0</v>
      </c>
      <c r="H517" s="17">
        <v>0</v>
      </c>
      <c r="I517" s="18"/>
      <c r="L517" s="12"/>
      <c r="M517" s="12" t="s">
        <v>2</v>
      </c>
    </row>
    <row r="518" spans="1:13" ht="42.75" x14ac:dyDescent="0.2">
      <c r="A518" s="26" t="s">
        <v>913</v>
      </c>
      <c r="B518" s="13">
        <v>517</v>
      </c>
      <c r="C518" s="14" t="s">
        <v>1660</v>
      </c>
      <c r="D518" s="12" t="s">
        <v>28</v>
      </c>
      <c r="E518" s="24">
        <v>1</v>
      </c>
      <c r="F518" s="24">
        <v>3000000</v>
      </c>
      <c r="G518" s="25">
        <v>3000000</v>
      </c>
      <c r="H518" s="17">
        <v>3000000</v>
      </c>
      <c r="I518" s="18"/>
      <c r="L518" s="12"/>
      <c r="M518" s="15" t="s">
        <v>389</v>
      </c>
    </row>
    <row r="519" spans="1:13" ht="42.75" x14ac:dyDescent="0.2">
      <c r="A519" s="26" t="s">
        <v>914</v>
      </c>
      <c r="B519" s="13">
        <v>518</v>
      </c>
      <c r="C519" s="14" t="s">
        <v>47</v>
      </c>
      <c r="D519" s="12" t="s">
        <v>44</v>
      </c>
      <c r="E519" s="24">
        <v>5</v>
      </c>
      <c r="F519" s="24">
        <v>1500000</v>
      </c>
      <c r="G519" s="25">
        <v>7500000</v>
      </c>
      <c r="H519" s="17">
        <v>7500000</v>
      </c>
      <c r="I519" s="18"/>
      <c r="L519" s="12"/>
      <c r="M519" s="15" t="s">
        <v>389</v>
      </c>
    </row>
    <row r="520" spans="1:13" ht="42.75" x14ac:dyDescent="0.2">
      <c r="A520" s="26" t="s">
        <v>915</v>
      </c>
      <c r="B520" s="13">
        <v>519</v>
      </c>
      <c r="C520" s="14" t="s">
        <v>1661</v>
      </c>
      <c r="D520" s="12" t="s">
        <v>28</v>
      </c>
      <c r="E520" s="24">
        <v>125</v>
      </c>
      <c r="F520" s="24">
        <v>4104</v>
      </c>
      <c r="G520" s="25">
        <v>513000</v>
      </c>
      <c r="H520" s="17">
        <v>513000</v>
      </c>
      <c r="I520" s="19"/>
      <c r="L520" s="20"/>
      <c r="M520" s="15" t="s">
        <v>389</v>
      </c>
    </row>
    <row r="521" spans="1:13" ht="42.75" x14ac:dyDescent="0.2">
      <c r="A521" s="26" t="s">
        <v>916</v>
      </c>
      <c r="B521" s="13">
        <v>520</v>
      </c>
      <c r="C521" s="14" t="s">
        <v>1662</v>
      </c>
      <c r="D521" s="12" t="s">
        <v>44</v>
      </c>
      <c r="E521" s="24">
        <v>150</v>
      </c>
      <c r="F521" s="24">
        <v>15487</v>
      </c>
      <c r="G521" s="25">
        <v>2323050</v>
      </c>
      <c r="H521" s="17">
        <v>2323050</v>
      </c>
      <c r="I521" s="18"/>
      <c r="L521" s="12"/>
      <c r="M521" s="15" t="s">
        <v>389</v>
      </c>
    </row>
    <row r="522" spans="1:13" ht="71.25" x14ac:dyDescent="0.2">
      <c r="A522" s="26" t="s">
        <v>917</v>
      </c>
      <c r="B522" s="13">
        <v>521</v>
      </c>
      <c r="C522" s="14" t="s">
        <v>48</v>
      </c>
      <c r="D522" s="12" t="s">
        <v>49</v>
      </c>
      <c r="E522" s="24">
        <v>3</v>
      </c>
      <c r="F522" s="24">
        <v>1125000</v>
      </c>
      <c r="G522" s="25">
        <v>3375000</v>
      </c>
      <c r="H522" s="17">
        <v>3375000</v>
      </c>
      <c r="I522" s="18"/>
      <c r="L522" s="12"/>
      <c r="M522" s="15" t="s">
        <v>389</v>
      </c>
    </row>
    <row r="523" spans="1:13" ht="57" x14ac:dyDescent="0.2">
      <c r="A523" s="26" t="s">
        <v>918</v>
      </c>
      <c r="B523" s="13">
        <v>522</v>
      </c>
      <c r="C523" s="14" t="s">
        <v>1663</v>
      </c>
      <c r="D523" s="12" t="s">
        <v>46</v>
      </c>
      <c r="E523" s="24">
        <v>1</v>
      </c>
      <c r="F523" s="24">
        <v>131409000</v>
      </c>
      <c r="G523" s="27">
        <v>0</v>
      </c>
      <c r="H523" s="17">
        <v>0</v>
      </c>
      <c r="I523" s="18"/>
      <c r="L523" s="12"/>
      <c r="M523" s="12" t="s">
        <v>2</v>
      </c>
    </row>
    <row r="524" spans="1:13" ht="57" x14ac:dyDescent="0.2">
      <c r="A524" s="26" t="s">
        <v>919</v>
      </c>
      <c r="B524" s="13">
        <v>523</v>
      </c>
      <c r="C524" s="14" t="s">
        <v>1664</v>
      </c>
      <c r="D524" s="12" t="s">
        <v>40</v>
      </c>
      <c r="E524" s="24">
        <v>1</v>
      </c>
      <c r="F524" s="24">
        <v>1305000</v>
      </c>
      <c r="G524" s="27">
        <v>0</v>
      </c>
      <c r="H524" s="17">
        <v>0</v>
      </c>
      <c r="I524" s="18"/>
      <c r="L524" s="12"/>
      <c r="M524" s="12" t="s">
        <v>2</v>
      </c>
    </row>
    <row r="525" spans="1:13" ht="42.75" x14ac:dyDescent="0.2">
      <c r="A525" s="26" t="s">
        <v>920</v>
      </c>
      <c r="B525" s="13">
        <v>524</v>
      </c>
      <c r="C525" s="14" t="s">
        <v>1664</v>
      </c>
      <c r="D525" s="12" t="s">
        <v>28</v>
      </c>
      <c r="E525" s="24">
        <v>1</v>
      </c>
      <c r="F525" s="24">
        <v>2700000</v>
      </c>
      <c r="G525" s="25">
        <v>2700000</v>
      </c>
      <c r="H525" s="17">
        <v>2700000</v>
      </c>
      <c r="I525" s="18"/>
      <c r="L525" s="12"/>
      <c r="M525" s="15" t="s">
        <v>389</v>
      </c>
    </row>
    <row r="526" spans="1:13" ht="57" x14ac:dyDescent="0.2">
      <c r="A526" s="26" t="s">
        <v>921</v>
      </c>
      <c r="B526" s="13">
        <v>525</v>
      </c>
      <c r="C526" s="14" t="s">
        <v>1665</v>
      </c>
      <c r="D526" s="12" t="s">
        <v>33</v>
      </c>
      <c r="E526" s="24">
        <v>1</v>
      </c>
      <c r="F526" s="24">
        <v>7000000</v>
      </c>
      <c r="G526" s="25">
        <v>7000000</v>
      </c>
      <c r="H526" s="17">
        <v>7000000</v>
      </c>
      <c r="I526" s="18"/>
      <c r="L526" s="12"/>
      <c r="M526" s="15" t="s">
        <v>389</v>
      </c>
    </row>
    <row r="527" spans="1:13" ht="57" x14ac:dyDescent="0.2">
      <c r="A527" s="26" t="s">
        <v>922</v>
      </c>
      <c r="B527" s="13">
        <v>526</v>
      </c>
      <c r="C527" s="14" t="s">
        <v>1666</v>
      </c>
      <c r="D527" s="12" t="s">
        <v>33</v>
      </c>
      <c r="E527" s="24">
        <v>30</v>
      </c>
      <c r="F527" s="24">
        <v>1000000</v>
      </c>
      <c r="G527" s="25">
        <v>30000000</v>
      </c>
      <c r="H527" s="17">
        <v>30000000</v>
      </c>
      <c r="I527" s="18"/>
      <c r="L527" s="12"/>
      <c r="M527" s="15" t="s">
        <v>389</v>
      </c>
    </row>
    <row r="528" spans="1:13" ht="57" x14ac:dyDescent="0.2">
      <c r="A528" s="26" t="s">
        <v>923</v>
      </c>
      <c r="B528" s="13">
        <v>527</v>
      </c>
      <c r="C528" s="14" t="s">
        <v>1667</v>
      </c>
      <c r="D528" s="12" t="s">
        <v>33</v>
      </c>
      <c r="E528" s="24">
        <v>1</v>
      </c>
      <c r="F528" s="24">
        <v>6000000</v>
      </c>
      <c r="G528" s="25">
        <v>6000000</v>
      </c>
      <c r="H528" s="17">
        <v>6000000</v>
      </c>
      <c r="I528" s="18"/>
      <c r="L528" s="12"/>
      <c r="M528" s="15" t="s">
        <v>389</v>
      </c>
    </row>
    <row r="529" spans="1:13" ht="57" x14ac:dyDescent="0.2">
      <c r="A529" s="26" t="s">
        <v>924</v>
      </c>
      <c r="B529" s="13">
        <v>528</v>
      </c>
      <c r="C529" s="14" t="s">
        <v>1668</v>
      </c>
      <c r="D529" s="12" t="s">
        <v>1980</v>
      </c>
      <c r="E529" s="24">
        <v>150</v>
      </c>
      <c r="F529" s="24">
        <v>10000</v>
      </c>
      <c r="G529" s="27">
        <v>0</v>
      </c>
      <c r="H529" s="17">
        <v>0</v>
      </c>
      <c r="I529" s="12"/>
      <c r="L529" s="12"/>
      <c r="M529" s="12" t="s">
        <v>2</v>
      </c>
    </row>
    <row r="530" spans="1:13" ht="42.75" x14ac:dyDescent="0.2">
      <c r="A530" s="26" t="s">
        <v>925</v>
      </c>
      <c r="B530" s="13">
        <v>529</v>
      </c>
      <c r="C530" s="14" t="s">
        <v>1669</v>
      </c>
      <c r="D530" s="12" t="s">
        <v>28</v>
      </c>
      <c r="E530" s="24">
        <v>5</v>
      </c>
      <c r="F530" s="24">
        <v>10000</v>
      </c>
      <c r="G530" s="27">
        <v>0</v>
      </c>
      <c r="H530" s="17">
        <v>0</v>
      </c>
      <c r="I530" s="12"/>
      <c r="L530" s="12"/>
      <c r="M530" s="12" t="s">
        <v>2</v>
      </c>
    </row>
    <row r="531" spans="1:13" ht="42.75" x14ac:dyDescent="0.2">
      <c r="A531" s="26" t="s">
        <v>926</v>
      </c>
      <c r="B531" s="13">
        <v>530</v>
      </c>
      <c r="C531" s="14" t="s">
        <v>1669</v>
      </c>
      <c r="D531" s="12" t="s">
        <v>28</v>
      </c>
      <c r="E531" s="24">
        <v>148</v>
      </c>
      <c r="F531" s="24">
        <v>10000</v>
      </c>
      <c r="G531" s="27">
        <v>0</v>
      </c>
      <c r="H531" s="17">
        <v>0</v>
      </c>
      <c r="I531" s="12"/>
      <c r="L531" s="12"/>
      <c r="M531" s="12" t="s">
        <v>2</v>
      </c>
    </row>
    <row r="532" spans="1:13" ht="42.75" x14ac:dyDescent="0.2">
      <c r="A532" s="26" t="s">
        <v>927</v>
      </c>
      <c r="B532" s="13">
        <v>531</v>
      </c>
      <c r="C532" s="14" t="s">
        <v>1455</v>
      </c>
      <c r="D532" s="12" t="s">
        <v>28</v>
      </c>
      <c r="E532" s="24">
        <v>50</v>
      </c>
      <c r="F532" s="24">
        <v>100000</v>
      </c>
      <c r="G532" s="25">
        <v>5000000</v>
      </c>
      <c r="H532" s="17">
        <v>5000000</v>
      </c>
      <c r="I532" s="18"/>
      <c r="L532" s="12"/>
      <c r="M532" s="15" t="s">
        <v>389</v>
      </c>
    </row>
    <row r="533" spans="1:13" ht="57" x14ac:dyDescent="0.2">
      <c r="A533" s="26" t="s">
        <v>928</v>
      </c>
      <c r="B533" s="13">
        <v>532</v>
      </c>
      <c r="C533" s="14" t="s">
        <v>52</v>
      </c>
      <c r="D533" s="12" t="s">
        <v>40</v>
      </c>
      <c r="E533" s="24">
        <v>12</v>
      </c>
      <c r="F533" s="24">
        <v>100000</v>
      </c>
      <c r="G533" s="25">
        <v>1200000</v>
      </c>
      <c r="H533" s="17">
        <v>1200000</v>
      </c>
      <c r="I533" s="18"/>
      <c r="L533" s="12"/>
      <c r="M533" s="15" t="s">
        <v>389</v>
      </c>
    </row>
    <row r="534" spans="1:13" ht="99.75" x14ac:dyDescent="0.2">
      <c r="A534" s="26" t="s">
        <v>929</v>
      </c>
      <c r="B534" s="13">
        <v>533</v>
      </c>
      <c r="C534" s="14" t="s">
        <v>1670</v>
      </c>
      <c r="D534" s="12" t="s">
        <v>27</v>
      </c>
      <c r="E534" s="24">
        <v>1</v>
      </c>
      <c r="F534" s="24">
        <v>4000000</v>
      </c>
      <c r="G534" s="25">
        <v>4000000</v>
      </c>
      <c r="H534" s="17">
        <v>4000000</v>
      </c>
      <c r="I534" s="18"/>
      <c r="L534" s="12"/>
      <c r="M534" s="15" t="s">
        <v>389</v>
      </c>
    </row>
    <row r="535" spans="1:13" ht="99.75" x14ac:dyDescent="0.2">
      <c r="A535" s="26" t="s">
        <v>930</v>
      </c>
      <c r="B535" s="13">
        <v>534</v>
      </c>
      <c r="C535" s="14" t="s">
        <v>1671</v>
      </c>
      <c r="D535" s="12" t="s">
        <v>27</v>
      </c>
      <c r="E535" s="24">
        <v>10</v>
      </c>
      <c r="F535" s="24">
        <v>1587000</v>
      </c>
      <c r="G535" s="25">
        <v>15870000</v>
      </c>
      <c r="H535" s="17">
        <v>15870000</v>
      </c>
      <c r="I535" s="18"/>
      <c r="L535" s="12"/>
      <c r="M535" s="15" t="s">
        <v>389</v>
      </c>
    </row>
    <row r="536" spans="1:13" ht="99.75" x14ac:dyDescent="0.2">
      <c r="A536" s="26" t="s">
        <v>931</v>
      </c>
      <c r="B536" s="13">
        <v>535</v>
      </c>
      <c r="C536" s="14" t="s">
        <v>1672</v>
      </c>
      <c r="D536" s="12" t="s">
        <v>27</v>
      </c>
      <c r="E536" s="24">
        <v>20</v>
      </c>
      <c r="F536" s="24">
        <v>1500000</v>
      </c>
      <c r="G536" s="25">
        <v>30000000</v>
      </c>
      <c r="H536" s="17">
        <v>30000000</v>
      </c>
      <c r="I536" s="18"/>
      <c r="L536" s="12"/>
      <c r="M536" s="15" t="s">
        <v>389</v>
      </c>
    </row>
    <row r="537" spans="1:13" ht="42.75" x14ac:dyDescent="0.2">
      <c r="A537" s="26" t="s">
        <v>932</v>
      </c>
      <c r="B537" s="13">
        <v>536</v>
      </c>
      <c r="C537" s="14" t="s">
        <v>1673</v>
      </c>
      <c r="D537" s="12" t="s">
        <v>1974</v>
      </c>
      <c r="E537" s="24">
        <v>7</v>
      </c>
      <c r="F537" s="24">
        <v>600000</v>
      </c>
      <c r="G537" s="25">
        <v>4200000</v>
      </c>
      <c r="H537" s="17">
        <v>4200000</v>
      </c>
      <c r="I537" s="18"/>
      <c r="L537" s="12"/>
      <c r="M537" s="15" t="s">
        <v>389</v>
      </c>
    </row>
    <row r="538" spans="1:13" ht="42.75" x14ac:dyDescent="0.2">
      <c r="A538" s="26" t="s">
        <v>933</v>
      </c>
      <c r="B538" s="13">
        <v>537</v>
      </c>
      <c r="C538" s="14" t="s">
        <v>53</v>
      </c>
      <c r="D538" s="12" t="s">
        <v>1974</v>
      </c>
      <c r="E538" s="24">
        <v>1</v>
      </c>
      <c r="F538" s="24">
        <v>12819430</v>
      </c>
      <c r="G538" s="25">
        <f>15000000-2180570.17</f>
        <v>12819429.83</v>
      </c>
      <c r="H538" s="17">
        <v>12819429.83</v>
      </c>
      <c r="I538" s="18"/>
      <c r="L538" s="12"/>
      <c r="M538" s="15" t="s">
        <v>389</v>
      </c>
    </row>
    <row r="539" spans="1:13" ht="42.75" x14ac:dyDescent="0.2">
      <c r="A539" s="26" t="s">
        <v>934</v>
      </c>
      <c r="B539" s="13">
        <v>538</v>
      </c>
      <c r="C539" s="14" t="s">
        <v>55</v>
      </c>
      <c r="D539" s="12" t="s">
        <v>1974</v>
      </c>
      <c r="E539" s="24">
        <v>1</v>
      </c>
      <c r="F539" s="24">
        <v>7500000</v>
      </c>
      <c r="G539" s="25">
        <v>7500000</v>
      </c>
      <c r="H539" s="17">
        <v>7500000</v>
      </c>
      <c r="I539" s="18"/>
      <c r="L539" s="12"/>
      <c r="M539" s="15" t="s">
        <v>389</v>
      </c>
    </row>
    <row r="540" spans="1:13" ht="42.75" x14ac:dyDescent="0.2">
      <c r="A540" s="26" t="s">
        <v>935</v>
      </c>
      <c r="B540" s="13">
        <v>539</v>
      </c>
      <c r="C540" s="14" t="s">
        <v>1674</v>
      </c>
      <c r="D540" s="12" t="s">
        <v>1974</v>
      </c>
      <c r="E540" s="24">
        <v>1</v>
      </c>
      <c r="F540" s="24">
        <v>11604000</v>
      </c>
      <c r="G540" s="25">
        <v>11604000</v>
      </c>
      <c r="H540" s="17">
        <v>11604000</v>
      </c>
      <c r="I540" s="18"/>
      <c r="L540" s="12"/>
      <c r="M540" s="15" t="s">
        <v>389</v>
      </c>
    </row>
    <row r="541" spans="1:13" ht="42.75" x14ac:dyDescent="0.2">
      <c r="A541" s="26" t="s">
        <v>936</v>
      </c>
      <c r="B541" s="13">
        <v>540</v>
      </c>
      <c r="C541" s="14" t="s">
        <v>1675</v>
      </c>
      <c r="D541" s="12" t="s">
        <v>1974</v>
      </c>
      <c r="E541" s="24">
        <v>1</v>
      </c>
      <c r="F541" s="24">
        <v>4000000</v>
      </c>
      <c r="G541" s="25">
        <v>4000000</v>
      </c>
      <c r="H541" s="17">
        <v>4000000</v>
      </c>
      <c r="I541" s="18"/>
      <c r="L541" s="12"/>
      <c r="M541" s="15" t="s">
        <v>389</v>
      </c>
    </row>
    <row r="542" spans="1:13" ht="28.5" x14ac:dyDescent="0.2">
      <c r="A542" s="26" t="s">
        <v>937</v>
      </c>
      <c r="B542" s="13">
        <v>541</v>
      </c>
      <c r="C542" s="14" t="s">
        <v>1676</v>
      </c>
      <c r="D542" s="12" t="s">
        <v>75</v>
      </c>
      <c r="E542" s="24">
        <v>1</v>
      </c>
      <c r="F542" s="24">
        <v>1054000</v>
      </c>
      <c r="G542" s="25">
        <v>1054000</v>
      </c>
      <c r="H542" s="17">
        <v>1054000</v>
      </c>
      <c r="I542" s="18"/>
      <c r="L542" s="12"/>
      <c r="M542" s="15" t="s">
        <v>389</v>
      </c>
    </row>
    <row r="543" spans="1:13" ht="57" x14ac:dyDescent="0.2">
      <c r="A543" s="26" t="s">
        <v>938</v>
      </c>
      <c r="B543" s="13">
        <v>542</v>
      </c>
      <c r="C543" s="14" t="s">
        <v>379</v>
      </c>
      <c r="D543" s="12" t="s">
        <v>40</v>
      </c>
      <c r="E543" s="24">
        <v>1</v>
      </c>
      <c r="F543" s="24">
        <v>1000000</v>
      </c>
      <c r="G543" s="25">
        <v>1000000</v>
      </c>
      <c r="H543" s="17">
        <v>1000000</v>
      </c>
      <c r="I543" s="18"/>
      <c r="L543" s="12"/>
      <c r="M543" s="15" t="s">
        <v>389</v>
      </c>
    </row>
    <row r="544" spans="1:13" ht="42.75" x14ac:dyDescent="0.2">
      <c r="A544" s="26" t="s">
        <v>939</v>
      </c>
      <c r="B544" s="13">
        <v>543</v>
      </c>
      <c r="C544" s="14" t="s">
        <v>378</v>
      </c>
      <c r="D544" s="12" t="s">
        <v>28</v>
      </c>
      <c r="E544" s="24">
        <v>1</v>
      </c>
      <c r="F544" s="24">
        <v>10000000</v>
      </c>
      <c r="G544" s="25">
        <v>10000000</v>
      </c>
      <c r="H544" s="17">
        <v>10000000</v>
      </c>
      <c r="I544" s="18"/>
      <c r="L544" s="12"/>
      <c r="M544" s="15" t="s">
        <v>389</v>
      </c>
    </row>
    <row r="545" spans="1:13" ht="99.75" x14ac:dyDescent="0.2">
      <c r="A545" s="26" t="s">
        <v>940</v>
      </c>
      <c r="B545" s="13">
        <v>544</v>
      </c>
      <c r="C545" s="14" t="s">
        <v>1677</v>
      </c>
      <c r="D545" s="12" t="s">
        <v>27</v>
      </c>
      <c r="E545" s="24">
        <v>850</v>
      </c>
      <c r="F545" s="24">
        <v>1036</v>
      </c>
      <c r="G545" s="25">
        <v>880600</v>
      </c>
      <c r="H545" s="17">
        <v>880600</v>
      </c>
      <c r="I545" s="18"/>
      <c r="L545" s="12"/>
      <c r="M545" s="15" t="s">
        <v>389</v>
      </c>
    </row>
    <row r="546" spans="1:13" ht="42.75" x14ac:dyDescent="0.2">
      <c r="A546" s="26" t="s">
        <v>941</v>
      </c>
      <c r="B546" s="13">
        <v>545</v>
      </c>
      <c r="C546" s="14" t="s">
        <v>1678</v>
      </c>
      <c r="D546" s="12" t="s">
        <v>28</v>
      </c>
      <c r="E546" s="24">
        <v>1</v>
      </c>
      <c r="F546" s="24">
        <v>2500000</v>
      </c>
      <c r="G546" s="25">
        <v>2500000</v>
      </c>
      <c r="H546" s="17">
        <v>2500000</v>
      </c>
      <c r="I546" s="18"/>
      <c r="L546" s="12"/>
      <c r="M546" s="15" t="s">
        <v>389</v>
      </c>
    </row>
    <row r="547" spans="1:13" ht="99.75" x14ac:dyDescent="0.2">
      <c r="A547" s="26" t="s">
        <v>942</v>
      </c>
      <c r="B547" s="13">
        <v>546</v>
      </c>
      <c r="C547" s="14" t="s">
        <v>58</v>
      </c>
      <c r="D547" s="12" t="s">
        <v>27</v>
      </c>
      <c r="E547" s="24">
        <v>1</v>
      </c>
      <c r="F547" s="24">
        <v>850000</v>
      </c>
      <c r="G547" s="25">
        <v>850000</v>
      </c>
      <c r="H547" s="17">
        <v>850000</v>
      </c>
      <c r="I547" s="18"/>
      <c r="L547" s="12"/>
      <c r="M547" s="15" t="s">
        <v>389</v>
      </c>
    </row>
    <row r="548" spans="1:13" ht="57" x14ac:dyDescent="0.2">
      <c r="A548" s="26" t="s">
        <v>943</v>
      </c>
      <c r="B548" s="13">
        <v>547</v>
      </c>
      <c r="C548" s="14" t="s">
        <v>58</v>
      </c>
      <c r="D548" s="12" t="s">
        <v>40</v>
      </c>
      <c r="E548" s="24">
        <v>1</v>
      </c>
      <c r="F548" s="24">
        <v>10500000</v>
      </c>
      <c r="G548" s="25">
        <v>10500000</v>
      </c>
      <c r="H548" s="17">
        <v>10500000</v>
      </c>
      <c r="I548" s="18">
        <v>62025002800013</v>
      </c>
      <c r="L548" s="12" t="s">
        <v>2002</v>
      </c>
      <c r="M548" s="12" t="s">
        <v>2001</v>
      </c>
    </row>
    <row r="549" spans="1:13" ht="57" x14ac:dyDescent="0.2">
      <c r="A549" s="26" t="s">
        <v>944</v>
      </c>
      <c r="B549" s="13">
        <v>548</v>
      </c>
      <c r="C549" s="14" t="s">
        <v>58</v>
      </c>
      <c r="D549" s="12" t="s">
        <v>40</v>
      </c>
      <c r="E549" s="24">
        <v>1</v>
      </c>
      <c r="F549" s="24">
        <v>520000</v>
      </c>
      <c r="G549" s="25">
        <v>520000</v>
      </c>
      <c r="H549" s="17">
        <v>520000</v>
      </c>
      <c r="I549" s="18"/>
      <c r="L549" s="12"/>
      <c r="M549" s="15" t="s">
        <v>389</v>
      </c>
    </row>
    <row r="550" spans="1:13" ht="57" x14ac:dyDescent="0.2">
      <c r="A550" s="26" t="s">
        <v>945</v>
      </c>
      <c r="B550" s="13">
        <v>549</v>
      </c>
      <c r="C550" s="14" t="s">
        <v>58</v>
      </c>
      <c r="D550" s="12" t="s">
        <v>40</v>
      </c>
      <c r="E550" s="24">
        <v>1</v>
      </c>
      <c r="F550" s="24">
        <v>750000</v>
      </c>
      <c r="G550" s="25">
        <v>750000</v>
      </c>
      <c r="H550" s="17">
        <v>750000</v>
      </c>
      <c r="I550" s="18"/>
      <c r="L550" s="12"/>
      <c r="M550" s="15" t="s">
        <v>389</v>
      </c>
    </row>
    <row r="551" spans="1:13" ht="42.75" x14ac:dyDescent="0.2">
      <c r="A551" s="26" t="s">
        <v>946</v>
      </c>
      <c r="B551" s="13">
        <v>550</v>
      </c>
      <c r="C551" s="14" t="s">
        <v>1679</v>
      </c>
      <c r="D551" s="12" t="s">
        <v>44</v>
      </c>
      <c r="E551" s="24">
        <v>1</v>
      </c>
      <c r="F551" s="24">
        <v>20000000</v>
      </c>
      <c r="G551" s="27">
        <v>0</v>
      </c>
      <c r="H551" s="17">
        <v>0</v>
      </c>
      <c r="I551" s="12"/>
      <c r="L551" s="12"/>
      <c r="M551" s="12" t="s">
        <v>2</v>
      </c>
    </row>
    <row r="552" spans="1:13" ht="42.75" x14ac:dyDescent="0.2">
      <c r="A552" s="26" t="s">
        <v>947</v>
      </c>
      <c r="B552" s="13">
        <v>551</v>
      </c>
      <c r="C552" s="14" t="s">
        <v>1680</v>
      </c>
      <c r="D552" s="12" t="s">
        <v>30</v>
      </c>
      <c r="E552" s="24">
        <v>1</v>
      </c>
      <c r="F552" s="24">
        <v>36505000</v>
      </c>
      <c r="G552" s="25">
        <v>36505000</v>
      </c>
      <c r="H552" s="17">
        <v>36505000</v>
      </c>
      <c r="I552" s="18"/>
      <c r="L552" s="12"/>
      <c r="M552" s="15" t="s">
        <v>389</v>
      </c>
    </row>
    <row r="553" spans="1:13" ht="42.75" x14ac:dyDescent="0.2">
      <c r="A553" s="26" t="s">
        <v>948</v>
      </c>
      <c r="B553" s="13">
        <v>552</v>
      </c>
      <c r="C553" s="14" t="s">
        <v>1681</v>
      </c>
      <c r="D553" s="12" t="s">
        <v>44</v>
      </c>
      <c r="E553" s="24">
        <v>9</v>
      </c>
      <c r="F553" s="24">
        <v>340000</v>
      </c>
      <c r="G553" s="25">
        <v>3060000</v>
      </c>
      <c r="H553" s="17">
        <v>3060000</v>
      </c>
      <c r="I553" s="18"/>
      <c r="L553" s="12"/>
      <c r="M553" s="15" t="s">
        <v>389</v>
      </c>
    </row>
    <row r="554" spans="1:13" ht="71.25" x14ac:dyDescent="0.2">
      <c r="A554" s="26" t="s">
        <v>949</v>
      </c>
      <c r="B554" s="13">
        <v>553</v>
      </c>
      <c r="C554" s="14" t="s">
        <v>1682</v>
      </c>
      <c r="D554" s="12" t="s">
        <v>44</v>
      </c>
      <c r="E554" s="24">
        <v>1</v>
      </c>
      <c r="F554" s="24">
        <v>2200000</v>
      </c>
      <c r="G554" s="25">
        <v>2200000</v>
      </c>
      <c r="H554" s="17">
        <v>2200000</v>
      </c>
      <c r="I554" s="18"/>
      <c r="L554" s="12"/>
      <c r="M554" s="15" t="s">
        <v>389</v>
      </c>
    </row>
    <row r="555" spans="1:13" ht="42.75" x14ac:dyDescent="0.2">
      <c r="A555" s="26" t="s">
        <v>950</v>
      </c>
      <c r="B555" s="13">
        <v>554</v>
      </c>
      <c r="C555" s="14" t="s">
        <v>1683</v>
      </c>
      <c r="D555" s="12" t="s">
        <v>44</v>
      </c>
      <c r="E555" s="24">
        <v>1</v>
      </c>
      <c r="F555" s="24">
        <v>60000000</v>
      </c>
      <c r="G555" s="25">
        <v>60000000</v>
      </c>
      <c r="H555" s="17">
        <v>60000000</v>
      </c>
      <c r="I555" s="18"/>
      <c r="L555" s="12"/>
      <c r="M555" s="15" t="s">
        <v>389</v>
      </c>
    </row>
    <row r="556" spans="1:13" ht="42.75" x14ac:dyDescent="0.2">
      <c r="A556" s="26" t="s">
        <v>951</v>
      </c>
      <c r="B556" s="13">
        <v>555</v>
      </c>
      <c r="C556" s="14" t="s">
        <v>1684</v>
      </c>
      <c r="D556" s="12" t="s">
        <v>75</v>
      </c>
      <c r="E556" s="24">
        <v>1</v>
      </c>
      <c r="F556" s="24">
        <v>305000.00000000099</v>
      </c>
      <c r="G556" s="25">
        <v>305000.00000000099</v>
      </c>
      <c r="H556" s="17">
        <v>305000.00000000099</v>
      </c>
      <c r="I556" s="18"/>
      <c r="L556" s="12"/>
      <c r="M556" s="15" t="s">
        <v>389</v>
      </c>
    </row>
    <row r="557" spans="1:13" ht="28.5" x14ac:dyDescent="0.2">
      <c r="A557" s="26" t="s">
        <v>952</v>
      </c>
      <c r="B557" s="13">
        <v>556</v>
      </c>
      <c r="C557" s="14" t="s">
        <v>1685</v>
      </c>
      <c r="D557" s="12" t="s">
        <v>75</v>
      </c>
      <c r="E557" s="24">
        <v>1</v>
      </c>
      <c r="F557" s="24">
        <v>1171000</v>
      </c>
      <c r="G557" s="25">
        <v>1171000</v>
      </c>
      <c r="H557" s="17">
        <v>1171000</v>
      </c>
      <c r="I557" s="18"/>
      <c r="L557" s="12"/>
      <c r="M557" s="15" t="s">
        <v>389</v>
      </c>
    </row>
    <row r="558" spans="1:13" ht="42.75" x14ac:dyDescent="0.2">
      <c r="A558" s="26" t="s">
        <v>953</v>
      </c>
      <c r="B558" s="13">
        <v>557</v>
      </c>
      <c r="C558" s="14" t="s">
        <v>60</v>
      </c>
      <c r="D558" s="12" t="s">
        <v>28</v>
      </c>
      <c r="E558" s="24">
        <v>1</v>
      </c>
      <c r="F558" s="24">
        <v>328000</v>
      </c>
      <c r="G558" s="25">
        <v>328000</v>
      </c>
      <c r="H558" s="17">
        <v>328000</v>
      </c>
      <c r="I558" s="18"/>
      <c r="L558" s="12"/>
      <c r="M558" s="15" t="s">
        <v>389</v>
      </c>
    </row>
    <row r="559" spans="1:13" ht="42.75" x14ac:dyDescent="0.2">
      <c r="A559" s="26" t="s">
        <v>954</v>
      </c>
      <c r="B559" s="13">
        <v>558</v>
      </c>
      <c r="C559" s="14" t="s">
        <v>59</v>
      </c>
      <c r="D559" s="12" t="s">
        <v>28</v>
      </c>
      <c r="E559" s="24">
        <v>1</v>
      </c>
      <c r="F559" s="24">
        <v>1887000</v>
      </c>
      <c r="G559" s="25">
        <v>1887000</v>
      </c>
      <c r="H559" s="17">
        <v>1887000</v>
      </c>
      <c r="I559" s="18"/>
      <c r="L559" s="12"/>
      <c r="M559" s="15" t="s">
        <v>389</v>
      </c>
    </row>
    <row r="560" spans="1:13" ht="42.75" x14ac:dyDescent="0.2">
      <c r="A560" s="26" t="s">
        <v>955</v>
      </c>
      <c r="B560" s="13">
        <v>559</v>
      </c>
      <c r="C560" s="14" t="s">
        <v>1686</v>
      </c>
      <c r="D560" s="12" t="s">
        <v>30</v>
      </c>
      <c r="E560" s="24">
        <v>200</v>
      </c>
      <c r="F560" s="24">
        <v>30510</v>
      </c>
      <c r="G560" s="25">
        <v>6102000</v>
      </c>
      <c r="H560" s="17">
        <v>6102000</v>
      </c>
      <c r="I560" s="18"/>
      <c r="L560" s="12"/>
      <c r="M560" s="15" t="s">
        <v>389</v>
      </c>
    </row>
    <row r="561" spans="1:13" ht="42.75" x14ac:dyDescent="0.2">
      <c r="A561" s="26" t="s">
        <v>956</v>
      </c>
      <c r="B561" s="13">
        <v>560</v>
      </c>
      <c r="C561" s="14" t="s">
        <v>1687</v>
      </c>
      <c r="D561" s="12" t="s">
        <v>30</v>
      </c>
      <c r="E561" s="24">
        <v>1</v>
      </c>
      <c r="F561" s="24">
        <v>742000</v>
      </c>
      <c r="G561" s="25">
        <v>742000</v>
      </c>
      <c r="H561" s="17">
        <v>742000</v>
      </c>
      <c r="I561" s="18"/>
      <c r="L561" s="12"/>
      <c r="M561" s="15" t="s">
        <v>389</v>
      </c>
    </row>
    <row r="562" spans="1:13" ht="71.25" x14ac:dyDescent="0.2">
      <c r="A562" s="26" t="s">
        <v>957</v>
      </c>
      <c r="B562" s="13">
        <v>561</v>
      </c>
      <c r="C562" s="14" t="s">
        <v>1688</v>
      </c>
      <c r="D562" s="12" t="s">
        <v>44</v>
      </c>
      <c r="E562" s="24">
        <v>12</v>
      </c>
      <c r="F562" s="24">
        <v>2083333.33333333</v>
      </c>
      <c r="G562" s="27">
        <v>0</v>
      </c>
      <c r="H562" s="17">
        <v>0</v>
      </c>
      <c r="I562" s="12"/>
      <c r="L562" s="12"/>
      <c r="M562" s="12" t="s">
        <v>2</v>
      </c>
    </row>
    <row r="563" spans="1:13" ht="28.5" x14ac:dyDescent="0.2">
      <c r="A563" s="26" t="s">
        <v>958</v>
      </c>
      <c r="B563" s="13">
        <v>562</v>
      </c>
      <c r="C563" s="14" t="s">
        <v>1689</v>
      </c>
      <c r="D563" s="12" t="s">
        <v>29</v>
      </c>
      <c r="E563" s="24">
        <v>1</v>
      </c>
      <c r="F563" s="24">
        <v>11100000</v>
      </c>
      <c r="G563" s="25">
        <v>11100000</v>
      </c>
      <c r="H563" s="17">
        <v>11100000</v>
      </c>
      <c r="I563" s="18"/>
      <c r="L563" s="12"/>
      <c r="M563" s="15" t="s">
        <v>389</v>
      </c>
    </row>
    <row r="564" spans="1:13" ht="42.75" x14ac:dyDescent="0.2">
      <c r="A564" s="26" t="s">
        <v>959</v>
      </c>
      <c r="B564" s="13">
        <v>563</v>
      </c>
      <c r="C564" s="14" t="s">
        <v>1690</v>
      </c>
      <c r="D564" s="12" t="s">
        <v>30</v>
      </c>
      <c r="E564" s="24">
        <v>1</v>
      </c>
      <c r="F564" s="24">
        <v>31080000</v>
      </c>
      <c r="G564" s="25">
        <v>31080000</v>
      </c>
      <c r="H564" s="17">
        <v>31080000</v>
      </c>
      <c r="I564" s="18"/>
      <c r="L564" s="12"/>
      <c r="M564" s="15" t="s">
        <v>389</v>
      </c>
    </row>
    <row r="565" spans="1:13" ht="42.75" x14ac:dyDescent="0.2">
      <c r="A565" s="26" t="s">
        <v>960</v>
      </c>
      <c r="B565" s="13">
        <v>564</v>
      </c>
      <c r="C565" s="14" t="s">
        <v>72</v>
      </c>
      <c r="D565" s="12" t="s">
        <v>30</v>
      </c>
      <c r="E565" s="24">
        <v>1</v>
      </c>
      <c r="F565" s="24">
        <v>1030000</v>
      </c>
      <c r="G565" s="25">
        <v>1030000</v>
      </c>
      <c r="H565" s="17">
        <v>1030000</v>
      </c>
      <c r="I565" s="18"/>
      <c r="L565" s="12"/>
      <c r="M565" s="15" t="s">
        <v>389</v>
      </c>
    </row>
    <row r="566" spans="1:13" ht="42.75" x14ac:dyDescent="0.2">
      <c r="A566" s="26" t="s">
        <v>961</v>
      </c>
      <c r="B566" s="13">
        <v>565</v>
      </c>
      <c r="C566" s="14" t="s">
        <v>1691</v>
      </c>
      <c r="D566" s="12" t="s">
        <v>30</v>
      </c>
      <c r="E566" s="24">
        <v>1</v>
      </c>
      <c r="F566" s="24">
        <v>1560000</v>
      </c>
      <c r="G566" s="25">
        <v>1560000</v>
      </c>
      <c r="H566" s="17">
        <v>1560000</v>
      </c>
      <c r="I566" s="18"/>
      <c r="L566" s="12"/>
      <c r="M566" s="15" t="s">
        <v>389</v>
      </c>
    </row>
    <row r="567" spans="1:13" ht="42.75" x14ac:dyDescent="0.2">
      <c r="A567" s="26" t="s">
        <v>962</v>
      </c>
      <c r="B567" s="13">
        <v>566</v>
      </c>
      <c r="C567" s="14" t="s">
        <v>1692</v>
      </c>
      <c r="D567" s="12" t="s">
        <v>30</v>
      </c>
      <c r="E567" s="24">
        <v>1</v>
      </c>
      <c r="F567" s="24">
        <v>3860000</v>
      </c>
      <c r="G567" s="25">
        <v>3860000</v>
      </c>
      <c r="H567" s="17">
        <v>3860000</v>
      </c>
      <c r="I567" s="18"/>
      <c r="L567" s="12"/>
      <c r="M567" s="15" t="s">
        <v>389</v>
      </c>
    </row>
    <row r="568" spans="1:13" ht="57" x14ac:dyDescent="0.2">
      <c r="A568" s="26" t="s">
        <v>963</v>
      </c>
      <c r="B568" s="13">
        <v>567</v>
      </c>
      <c r="C568" s="14" t="s">
        <v>66</v>
      </c>
      <c r="D568" s="12" t="s">
        <v>67</v>
      </c>
      <c r="E568" s="24">
        <v>1500</v>
      </c>
      <c r="F568" s="24">
        <v>18130</v>
      </c>
      <c r="G568" s="27">
        <v>0</v>
      </c>
      <c r="H568" s="17">
        <v>0</v>
      </c>
      <c r="I568" s="12"/>
      <c r="L568" s="12"/>
      <c r="M568" s="12" t="s">
        <v>2</v>
      </c>
    </row>
    <row r="569" spans="1:13" ht="42.75" x14ac:dyDescent="0.2">
      <c r="A569" s="26" t="s">
        <v>964</v>
      </c>
      <c r="B569" s="13">
        <v>568</v>
      </c>
      <c r="C569" s="14" t="s">
        <v>71</v>
      </c>
      <c r="D569" s="12" t="s">
        <v>30</v>
      </c>
      <c r="E569" s="24">
        <v>300</v>
      </c>
      <c r="F569" s="24">
        <v>22940</v>
      </c>
      <c r="G569" s="25">
        <v>6882000</v>
      </c>
      <c r="H569" s="17">
        <v>6882000</v>
      </c>
      <c r="I569" s="18"/>
      <c r="L569" s="12"/>
      <c r="M569" s="15" t="s">
        <v>389</v>
      </c>
    </row>
    <row r="570" spans="1:13" ht="42.75" x14ac:dyDescent="0.2">
      <c r="A570" s="26" t="s">
        <v>965</v>
      </c>
      <c r="B570" s="13">
        <v>569</v>
      </c>
      <c r="C570" s="14" t="s">
        <v>1693</v>
      </c>
      <c r="D570" s="12" t="s">
        <v>30</v>
      </c>
      <c r="E570" s="24">
        <v>600</v>
      </c>
      <c r="F570" s="24">
        <v>60100</v>
      </c>
      <c r="G570" s="25">
        <v>36060000</v>
      </c>
      <c r="H570" s="17">
        <v>36060000</v>
      </c>
      <c r="I570" s="18"/>
      <c r="L570" s="12"/>
      <c r="M570" s="15" t="s">
        <v>389</v>
      </c>
    </row>
    <row r="571" spans="1:13" ht="42.75" x14ac:dyDescent="0.2">
      <c r="A571" s="26" t="s">
        <v>966</v>
      </c>
      <c r="B571" s="13">
        <v>570</v>
      </c>
      <c r="C571" s="14" t="s">
        <v>68</v>
      </c>
      <c r="D571" s="12" t="s">
        <v>30</v>
      </c>
      <c r="E571" s="24">
        <v>300</v>
      </c>
      <c r="F571" s="24">
        <v>47567</v>
      </c>
      <c r="G571" s="25">
        <v>14270100</v>
      </c>
      <c r="H571" s="17">
        <v>14270100</v>
      </c>
      <c r="I571" s="18"/>
      <c r="L571" s="12"/>
      <c r="M571" s="15" t="s">
        <v>389</v>
      </c>
    </row>
    <row r="572" spans="1:13" ht="42.75" x14ac:dyDescent="0.2">
      <c r="A572" s="26" t="s">
        <v>967</v>
      </c>
      <c r="B572" s="13">
        <v>571</v>
      </c>
      <c r="C572" s="14" t="s">
        <v>69</v>
      </c>
      <c r="D572" s="12" t="s">
        <v>67</v>
      </c>
      <c r="E572" s="24">
        <v>100</v>
      </c>
      <c r="F572" s="24">
        <v>118650</v>
      </c>
      <c r="G572" s="25">
        <v>11865000</v>
      </c>
      <c r="H572" s="17">
        <v>11865000</v>
      </c>
      <c r="I572" s="18"/>
      <c r="L572" s="12"/>
      <c r="M572" s="15" t="s">
        <v>389</v>
      </c>
    </row>
    <row r="573" spans="1:13" ht="42.75" x14ac:dyDescent="0.2">
      <c r="A573" s="26" t="s">
        <v>968</v>
      </c>
      <c r="B573" s="13">
        <v>572</v>
      </c>
      <c r="C573" s="14" t="s">
        <v>64</v>
      </c>
      <c r="D573" s="12" t="s">
        <v>30</v>
      </c>
      <c r="E573" s="24">
        <v>150</v>
      </c>
      <c r="F573" s="24">
        <v>46867</v>
      </c>
      <c r="G573" s="25">
        <v>7030050</v>
      </c>
      <c r="H573" s="17">
        <v>7030050</v>
      </c>
      <c r="I573" s="18"/>
      <c r="L573" s="12"/>
      <c r="M573" s="15" t="s">
        <v>389</v>
      </c>
    </row>
    <row r="574" spans="1:13" ht="42.75" x14ac:dyDescent="0.2">
      <c r="A574" s="26" t="s">
        <v>969</v>
      </c>
      <c r="B574" s="13">
        <v>573</v>
      </c>
      <c r="C574" s="14" t="s">
        <v>70</v>
      </c>
      <c r="D574" s="12" t="s">
        <v>30</v>
      </c>
      <c r="E574" s="24">
        <v>600</v>
      </c>
      <c r="F574" s="24">
        <v>46833</v>
      </c>
      <c r="G574" s="25">
        <v>28099800</v>
      </c>
      <c r="H574" s="17">
        <v>28099800</v>
      </c>
      <c r="I574" s="19"/>
      <c r="L574" s="20"/>
      <c r="M574" s="15" t="s">
        <v>389</v>
      </c>
    </row>
    <row r="575" spans="1:13" ht="42.75" x14ac:dyDescent="0.2">
      <c r="A575" s="26" t="s">
        <v>970</v>
      </c>
      <c r="B575" s="13">
        <v>574</v>
      </c>
      <c r="C575" s="14" t="s">
        <v>65</v>
      </c>
      <c r="D575" s="12" t="s">
        <v>30</v>
      </c>
      <c r="E575" s="24">
        <v>150</v>
      </c>
      <c r="F575" s="24">
        <v>44133</v>
      </c>
      <c r="G575" s="25">
        <v>6619950</v>
      </c>
      <c r="H575" s="17">
        <v>6619950</v>
      </c>
      <c r="I575" s="18"/>
      <c r="L575" s="12"/>
      <c r="M575" s="15" t="s">
        <v>389</v>
      </c>
    </row>
    <row r="576" spans="1:13" ht="42.75" x14ac:dyDescent="0.2">
      <c r="A576" s="26" t="s">
        <v>971</v>
      </c>
      <c r="B576" s="13">
        <v>575</v>
      </c>
      <c r="C576" s="14" t="s">
        <v>377</v>
      </c>
      <c r="D576" s="12" t="s">
        <v>30</v>
      </c>
      <c r="E576" s="24">
        <v>50</v>
      </c>
      <c r="F576" s="24">
        <v>35800</v>
      </c>
      <c r="G576" s="25">
        <v>1790000</v>
      </c>
      <c r="H576" s="17">
        <v>1790000</v>
      </c>
      <c r="I576" s="19"/>
      <c r="L576" s="20"/>
      <c r="M576" s="15" t="s">
        <v>389</v>
      </c>
    </row>
    <row r="577" spans="1:13" ht="42.75" x14ac:dyDescent="0.2">
      <c r="A577" s="26" t="s">
        <v>972</v>
      </c>
      <c r="B577" s="13">
        <v>576</v>
      </c>
      <c r="C577" s="14" t="s">
        <v>63</v>
      </c>
      <c r="D577" s="12" t="s">
        <v>30</v>
      </c>
      <c r="E577" s="24">
        <v>50</v>
      </c>
      <c r="F577" s="24">
        <v>35800</v>
      </c>
      <c r="G577" s="25">
        <v>1790000</v>
      </c>
      <c r="H577" s="17">
        <v>1790000</v>
      </c>
      <c r="I577" s="18"/>
      <c r="L577" s="12"/>
      <c r="M577" s="15" t="s">
        <v>389</v>
      </c>
    </row>
    <row r="578" spans="1:13" ht="42.75" x14ac:dyDescent="0.2">
      <c r="A578" s="26" t="s">
        <v>973</v>
      </c>
      <c r="B578" s="13">
        <v>577</v>
      </c>
      <c r="C578" s="14" t="s">
        <v>1694</v>
      </c>
      <c r="D578" s="12" t="s">
        <v>30</v>
      </c>
      <c r="E578" s="24">
        <v>225</v>
      </c>
      <c r="F578" s="24">
        <v>44044</v>
      </c>
      <c r="G578" s="25">
        <v>9909900</v>
      </c>
      <c r="H578" s="17">
        <v>9909900</v>
      </c>
      <c r="I578" s="18"/>
      <c r="L578" s="12"/>
      <c r="M578" s="15" t="s">
        <v>389</v>
      </c>
    </row>
    <row r="579" spans="1:13" ht="42.75" x14ac:dyDescent="0.2">
      <c r="A579" s="26" t="s">
        <v>974</v>
      </c>
      <c r="B579" s="13">
        <v>578</v>
      </c>
      <c r="C579" s="14" t="s">
        <v>1695</v>
      </c>
      <c r="D579" s="12" t="s">
        <v>30</v>
      </c>
      <c r="E579" s="24">
        <v>450</v>
      </c>
      <c r="F579" s="24">
        <v>46844</v>
      </c>
      <c r="G579" s="25">
        <v>21079800</v>
      </c>
      <c r="H579" s="17">
        <v>21079800</v>
      </c>
      <c r="I579" s="18"/>
      <c r="L579" s="12"/>
      <c r="M579" s="15" t="s">
        <v>389</v>
      </c>
    </row>
    <row r="580" spans="1:13" ht="42.75" x14ac:dyDescent="0.2">
      <c r="A580" s="26" t="s">
        <v>975</v>
      </c>
      <c r="B580" s="13">
        <v>579</v>
      </c>
      <c r="C580" s="14" t="s">
        <v>1696</v>
      </c>
      <c r="D580" s="12" t="s">
        <v>30</v>
      </c>
      <c r="E580" s="24">
        <v>1</v>
      </c>
      <c r="F580" s="24">
        <v>16300000</v>
      </c>
      <c r="G580" s="25">
        <v>16300000</v>
      </c>
      <c r="H580" s="17">
        <v>16300000</v>
      </c>
      <c r="I580" s="18"/>
      <c r="L580" s="12"/>
      <c r="M580" s="15" t="s">
        <v>389</v>
      </c>
    </row>
    <row r="581" spans="1:13" ht="71.25" x14ac:dyDescent="0.2">
      <c r="A581" s="26" t="s">
        <v>976</v>
      </c>
      <c r="B581" s="13">
        <v>580</v>
      </c>
      <c r="C581" s="14" t="s">
        <v>1697</v>
      </c>
      <c r="D581" s="12" t="s">
        <v>32</v>
      </c>
      <c r="E581" s="24">
        <v>12</v>
      </c>
      <c r="F581" s="24">
        <v>1801667</v>
      </c>
      <c r="G581" s="25">
        <v>21620004</v>
      </c>
      <c r="H581" s="17">
        <v>21620004</v>
      </c>
      <c r="I581" s="18"/>
      <c r="L581" s="12"/>
      <c r="M581" s="15" t="s">
        <v>389</v>
      </c>
    </row>
    <row r="582" spans="1:13" ht="42.75" x14ac:dyDescent="0.2">
      <c r="A582" s="26" t="s">
        <v>977</v>
      </c>
      <c r="B582" s="13">
        <v>581</v>
      </c>
      <c r="C582" s="14" t="s">
        <v>1698</v>
      </c>
      <c r="D582" s="12" t="s">
        <v>30</v>
      </c>
      <c r="E582" s="24">
        <v>1</v>
      </c>
      <c r="F582" s="24">
        <v>31080000</v>
      </c>
      <c r="G582" s="25">
        <v>31080000</v>
      </c>
      <c r="H582" s="17">
        <v>31080000</v>
      </c>
      <c r="I582" s="18"/>
      <c r="L582" s="12"/>
      <c r="M582" s="15" t="s">
        <v>389</v>
      </c>
    </row>
    <row r="583" spans="1:13" ht="42.75" x14ac:dyDescent="0.2">
      <c r="A583" s="26" t="s">
        <v>978</v>
      </c>
      <c r="B583" s="13">
        <v>582</v>
      </c>
      <c r="C583" s="14" t="s">
        <v>1699</v>
      </c>
      <c r="D583" s="12" t="s">
        <v>30</v>
      </c>
      <c r="E583" s="24">
        <v>1</v>
      </c>
      <c r="F583" s="24">
        <v>2870000</v>
      </c>
      <c r="G583" s="27">
        <v>0</v>
      </c>
      <c r="H583" s="17">
        <v>0</v>
      </c>
      <c r="I583" s="12"/>
      <c r="L583" s="12"/>
      <c r="M583" s="12" t="s">
        <v>2</v>
      </c>
    </row>
    <row r="584" spans="1:13" ht="42.75" x14ac:dyDescent="0.2">
      <c r="A584" s="26" t="s">
        <v>979</v>
      </c>
      <c r="B584" s="13">
        <v>583</v>
      </c>
      <c r="C584" s="14" t="s">
        <v>1700</v>
      </c>
      <c r="D584" s="12" t="s">
        <v>30</v>
      </c>
      <c r="E584" s="24">
        <v>2</v>
      </c>
      <c r="F584" s="24">
        <v>41500000</v>
      </c>
      <c r="G584" s="25">
        <v>83000000</v>
      </c>
      <c r="H584" s="17">
        <v>83000000</v>
      </c>
      <c r="I584" s="18"/>
      <c r="L584" s="12"/>
      <c r="M584" s="15" t="s">
        <v>389</v>
      </c>
    </row>
    <row r="585" spans="1:13" ht="42.75" x14ac:dyDescent="0.2">
      <c r="A585" s="26" t="s">
        <v>980</v>
      </c>
      <c r="B585" s="13">
        <v>584</v>
      </c>
      <c r="C585" s="14" t="s">
        <v>1701</v>
      </c>
      <c r="D585" s="12" t="s">
        <v>30</v>
      </c>
      <c r="E585" s="24">
        <v>1</v>
      </c>
      <c r="F585" s="24">
        <v>1110000</v>
      </c>
      <c r="G585" s="25">
        <v>1110000</v>
      </c>
      <c r="H585" s="17">
        <v>1110000</v>
      </c>
      <c r="I585" s="18"/>
      <c r="L585" s="12"/>
      <c r="M585" s="15" t="s">
        <v>389</v>
      </c>
    </row>
    <row r="586" spans="1:13" ht="42.75" x14ac:dyDescent="0.2">
      <c r="A586" s="26" t="s">
        <v>981</v>
      </c>
      <c r="B586" s="13">
        <v>585</v>
      </c>
      <c r="C586" s="14" t="s">
        <v>1702</v>
      </c>
      <c r="D586" s="12" t="s">
        <v>30</v>
      </c>
      <c r="E586" s="24">
        <v>1</v>
      </c>
      <c r="F586" s="24">
        <v>3330000</v>
      </c>
      <c r="G586" s="25">
        <v>3330000</v>
      </c>
      <c r="H586" s="17">
        <v>3330000</v>
      </c>
      <c r="I586" s="18"/>
      <c r="L586" s="12"/>
      <c r="M586" s="15" t="s">
        <v>389</v>
      </c>
    </row>
    <row r="587" spans="1:13" ht="42.75" x14ac:dyDescent="0.2">
      <c r="A587" s="26" t="s">
        <v>982</v>
      </c>
      <c r="B587" s="13">
        <v>586</v>
      </c>
      <c r="C587" s="14" t="s">
        <v>1703</v>
      </c>
      <c r="D587" s="12" t="s">
        <v>30</v>
      </c>
      <c r="E587" s="24">
        <v>1</v>
      </c>
      <c r="F587" s="24">
        <v>4440000</v>
      </c>
      <c r="G587" s="25">
        <v>4440000</v>
      </c>
      <c r="H587" s="17">
        <v>4440000</v>
      </c>
      <c r="I587" s="18"/>
      <c r="L587" s="12"/>
      <c r="M587" s="15" t="s">
        <v>389</v>
      </c>
    </row>
    <row r="588" spans="1:13" ht="42.75" x14ac:dyDescent="0.2">
      <c r="A588" s="26" t="s">
        <v>983</v>
      </c>
      <c r="B588" s="13">
        <v>587</v>
      </c>
      <c r="C588" s="14" t="s">
        <v>1704</v>
      </c>
      <c r="D588" s="12" t="s">
        <v>30</v>
      </c>
      <c r="E588" s="24">
        <v>1</v>
      </c>
      <c r="F588" s="24">
        <v>11410000</v>
      </c>
      <c r="G588" s="25">
        <v>11410000</v>
      </c>
      <c r="H588" s="17">
        <v>11410000</v>
      </c>
      <c r="I588" s="18"/>
      <c r="L588" s="12"/>
      <c r="M588" s="15" t="s">
        <v>389</v>
      </c>
    </row>
    <row r="589" spans="1:13" ht="42.75" x14ac:dyDescent="0.2">
      <c r="A589" s="26" t="s">
        <v>984</v>
      </c>
      <c r="B589" s="13">
        <v>588</v>
      </c>
      <c r="C589" s="14" t="s">
        <v>1705</v>
      </c>
      <c r="D589" s="12" t="s">
        <v>30</v>
      </c>
      <c r="E589" s="24">
        <v>1</v>
      </c>
      <c r="F589" s="24">
        <v>13160000</v>
      </c>
      <c r="G589" s="25">
        <v>13160000</v>
      </c>
      <c r="H589" s="17">
        <v>13160000</v>
      </c>
      <c r="I589" s="18"/>
      <c r="L589" s="12"/>
      <c r="M589" s="15" t="s">
        <v>389</v>
      </c>
    </row>
    <row r="590" spans="1:13" ht="57" x14ac:dyDescent="0.2">
      <c r="A590" s="26" t="s">
        <v>985</v>
      </c>
      <c r="B590" s="13">
        <v>589</v>
      </c>
      <c r="C590" s="14" t="s">
        <v>1706</v>
      </c>
      <c r="D590" s="12" t="s">
        <v>44</v>
      </c>
      <c r="E590" s="24">
        <v>12</v>
      </c>
      <c r="F590" s="24">
        <v>1041667</v>
      </c>
      <c r="G590" s="25">
        <v>1</v>
      </c>
      <c r="H590" s="17">
        <v>1</v>
      </c>
      <c r="I590" s="18"/>
      <c r="L590" s="12"/>
      <c r="M590" s="15" t="s">
        <v>389</v>
      </c>
    </row>
    <row r="591" spans="1:13" ht="71.25" x14ac:dyDescent="0.2">
      <c r="A591" s="26" t="s">
        <v>986</v>
      </c>
      <c r="B591" s="13">
        <v>590</v>
      </c>
      <c r="C591" s="14" t="s">
        <v>1707</v>
      </c>
      <c r="D591" s="12" t="s">
        <v>32</v>
      </c>
      <c r="E591" s="24">
        <v>1</v>
      </c>
      <c r="F591" s="24">
        <v>19425000</v>
      </c>
      <c r="G591" s="25">
        <v>19425000</v>
      </c>
      <c r="H591" s="17">
        <v>19425000</v>
      </c>
      <c r="I591" s="18"/>
      <c r="L591" s="12"/>
      <c r="M591" s="15" t="s">
        <v>389</v>
      </c>
    </row>
    <row r="592" spans="1:13" ht="42.75" x14ac:dyDescent="0.2">
      <c r="A592" s="26" t="s">
        <v>987</v>
      </c>
      <c r="B592" s="13">
        <v>591</v>
      </c>
      <c r="C592" s="14" t="s">
        <v>1708</v>
      </c>
      <c r="D592" s="12" t="s">
        <v>30</v>
      </c>
      <c r="E592" s="24">
        <v>1</v>
      </c>
      <c r="F592" s="24">
        <v>25570000</v>
      </c>
      <c r="G592" s="25">
        <v>25570000</v>
      </c>
      <c r="H592" s="17">
        <v>25570000</v>
      </c>
      <c r="I592" s="18"/>
      <c r="L592" s="12"/>
      <c r="M592" s="15" t="s">
        <v>389</v>
      </c>
    </row>
    <row r="593" spans="1:13" ht="57" x14ac:dyDescent="0.2">
      <c r="A593" s="26" t="s">
        <v>988</v>
      </c>
      <c r="B593" s="13">
        <v>592</v>
      </c>
      <c r="C593" s="14" t="s">
        <v>1709</v>
      </c>
      <c r="D593" s="12" t="s">
        <v>337</v>
      </c>
      <c r="E593" s="24">
        <v>960</v>
      </c>
      <c r="F593" s="24">
        <v>36458</v>
      </c>
      <c r="G593" s="25">
        <v>34999680</v>
      </c>
      <c r="H593" s="17">
        <v>34999680</v>
      </c>
      <c r="I593" s="18"/>
      <c r="L593" s="12"/>
      <c r="M593" s="15" t="s">
        <v>389</v>
      </c>
    </row>
    <row r="594" spans="1:13" ht="42.75" x14ac:dyDescent="0.2">
      <c r="A594" s="26" t="s">
        <v>989</v>
      </c>
      <c r="B594" s="13">
        <v>593</v>
      </c>
      <c r="C594" s="14" t="s">
        <v>1710</v>
      </c>
      <c r="D594" s="12" t="s">
        <v>67</v>
      </c>
      <c r="E594" s="24">
        <v>1</v>
      </c>
      <c r="F594" s="24">
        <v>12240000</v>
      </c>
      <c r="G594" s="25">
        <v>12240000</v>
      </c>
      <c r="H594" s="17">
        <v>12240000</v>
      </c>
      <c r="I594" s="18"/>
      <c r="L594" s="12"/>
      <c r="M594" s="15" t="s">
        <v>389</v>
      </c>
    </row>
    <row r="595" spans="1:13" ht="28.5" x14ac:dyDescent="0.2">
      <c r="A595" s="26" t="s">
        <v>990</v>
      </c>
      <c r="B595" s="13">
        <v>594</v>
      </c>
      <c r="C595" s="14" t="s">
        <v>1711</v>
      </c>
      <c r="D595" s="12" t="s">
        <v>75</v>
      </c>
      <c r="E595" s="24">
        <v>1</v>
      </c>
      <c r="F595" s="24">
        <v>135000</v>
      </c>
      <c r="G595" s="25">
        <v>135000</v>
      </c>
      <c r="H595" s="17">
        <v>135000</v>
      </c>
      <c r="I595" s="18"/>
      <c r="L595" s="12"/>
      <c r="M595" s="15" t="s">
        <v>389</v>
      </c>
    </row>
    <row r="596" spans="1:13" ht="42.75" x14ac:dyDescent="0.2">
      <c r="A596" s="26" t="s">
        <v>991</v>
      </c>
      <c r="B596" s="13">
        <v>595</v>
      </c>
      <c r="C596" s="14" t="s">
        <v>76</v>
      </c>
      <c r="D596" s="12" t="s">
        <v>28</v>
      </c>
      <c r="E596" s="24">
        <v>1</v>
      </c>
      <c r="F596" s="24">
        <v>5000000</v>
      </c>
      <c r="G596" s="25">
        <v>5000000</v>
      </c>
      <c r="H596" s="17">
        <v>5000000</v>
      </c>
      <c r="I596" s="18"/>
      <c r="L596" s="12"/>
      <c r="M596" s="15" t="s">
        <v>389</v>
      </c>
    </row>
    <row r="597" spans="1:13" ht="42.75" x14ac:dyDescent="0.2">
      <c r="A597" s="26" t="s">
        <v>992</v>
      </c>
      <c r="B597" s="13">
        <v>596</v>
      </c>
      <c r="C597" s="14" t="s">
        <v>1712</v>
      </c>
      <c r="D597" s="12" t="s">
        <v>28</v>
      </c>
      <c r="E597" s="24">
        <v>24</v>
      </c>
      <c r="F597" s="24">
        <v>2700</v>
      </c>
      <c r="G597" s="25">
        <v>64800</v>
      </c>
      <c r="H597" s="17">
        <v>64800</v>
      </c>
      <c r="I597" s="18"/>
      <c r="L597" s="12"/>
      <c r="M597" s="15" t="s">
        <v>389</v>
      </c>
    </row>
    <row r="598" spans="1:13" ht="57" x14ac:dyDescent="0.2">
      <c r="A598" s="26" t="s">
        <v>993</v>
      </c>
      <c r="B598" s="13">
        <v>597</v>
      </c>
      <c r="C598" s="14" t="s">
        <v>80</v>
      </c>
      <c r="D598" s="12" t="s">
        <v>1970</v>
      </c>
      <c r="E598" s="24">
        <v>20</v>
      </c>
      <c r="F598" s="24">
        <v>2132</v>
      </c>
      <c r="G598" s="25">
        <v>42640</v>
      </c>
      <c r="H598" s="17">
        <v>42640</v>
      </c>
      <c r="I598" s="18"/>
      <c r="L598" s="12"/>
      <c r="M598" s="15" t="s">
        <v>389</v>
      </c>
    </row>
    <row r="599" spans="1:13" ht="42.75" x14ac:dyDescent="0.2">
      <c r="A599" s="26" t="s">
        <v>994</v>
      </c>
      <c r="B599" s="13">
        <v>598</v>
      </c>
      <c r="C599" s="14" t="s">
        <v>1473</v>
      </c>
      <c r="D599" s="12" t="s">
        <v>79</v>
      </c>
      <c r="E599" s="24">
        <v>1</v>
      </c>
      <c r="F599" s="24">
        <v>2000297</v>
      </c>
      <c r="G599" s="25">
        <v>2000297</v>
      </c>
      <c r="H599" s="17">
        <v>2000297</v>
      </c>
      <c r="I599" s="18"/>
      <c r="L599" s="12"/>
      <c r="M599" s="15" t="s">
        <v>389</v>
      </c>
    </row>
    <row r="600" spans="1:13" ht="57" x14ac:dyDescent="0.2">
      <c r="A600" s="26" t="s">
        <v>995</v>
      </c>
      <c r="B600" s="13">
        <v>599</v>
      </c>
      <c r="C600" s="14" t="s">
        <v>83</v>
      </c>
      <c r="D600" s="12" t="s">
        <v>1970</v>
      </c>
      <c r="E600" s="24">
        <v>21</v>
      </c>
      <c r="F600" s="24">
        <v>12323</v>
      </c>
      <c r="G600" s="25">
        <v>258783</v>
      </c>
      <c r="H600" s="17">
        <v>258783</v>
      </c>
      <c r="I600" s="18"/>
      <c r="L600" s="12"/>
      <c r="M600" s="15" t="s">
        <v>389</v>
      </c>
    </row>
    <row r="601" spans="1:13" ht="42.75" x14ac:dyDescent="0.2">
      <c r="A601" s="26" t="s">
        <v>996</v>
      </c>
      <c r="B601" s="13">
        <v>600</v>
      </c>
      <c r="C601" s="14" t="s">
        <v>83</v>
      </c>
      <c r="D601" s="12" t="s">
        <v>28</v>
      </c>
      <c r="E601" s="24">
        <v>15</v>
      </c>
      <c r="F601" s="24">
        <v>12323</v>
      </c>
      <c r="G601" s="25">
        <v>184845</v>
      </c>
      <c r="H601" s="17">
        <v>184845</v>
      </c>
      <c r="I601" s="18"/>
      <c r="L601" s="12"/>
      <c r="M601" s="15" t="s">
        <v>389</v>
      </c>
    </row>
    <row r="602" spans="1:13" ht="57" x14ac:dyDescent="0.2">
      <c r="A602" s="26" t="s">
        <v>997</v>
      </c>
      <c r="B602" s="13">
        <v>601</v>
      </c>
      <c r="C602" s="14" t="s">
        <v>83</v>
      </c>
      <c r="D602" s="12" t="s">
        <v>1970</v>
      </c>
      <c r="E602" s="24">
        <v>10</v>
      </c>
      <c r="F602" s="24">
        <v>12323</v>
      </c>
      <c r="G602" s="25">
        <v>123230</v>
      </c>
      <c r="H602" s="17">
        <v>123230</v>
      </c>
      <c r="I602" s="18"/>
      <c r="L602" s="12"/>
      <c r="M602" s="15" t="s">
        <v>389</v>
      </c>
    </row>
    <row r="603" spans="1:13" ht="57" x14ac:dyDescent="0.2">
      <c r="A603" s="26" t="s">
        <v>998</v>
      </c>
      <c r="B603" s="13">
        <v>602</v>
      </c>
      <c r="C603" s="14" t="s">
        <v>83</v>
      </c>
      <c r="D603" s="12" t="s">
        <v>1970</v>
      </c>
      <c r="E603" s="24">
        <v>15</v>
      </c>
      <c r="F603" s="24">
        <v>12323</v>
      </c>
      <c r="G603" s="25">
        <v>184845</v>
      </c>
      <c r="H603" s="17">
        <v>184845</v>
      </c>
      <c r="I603" s="18"/>
      <c r="L603" s="12"/>
      <c r="M603" s="15" t="s">
        <v>389</v>
      </c>
    </row>
    <row r="604" spans="1:13" ht="42.75" x14ac:dyDescent="0.2">
      <c r="A604" s="26" t="s">
        <v>999</v>
      </c>
      <c r="B604" s="13">
        <v>603</v>
      </c>
      <c r="C604" s="14" t="s">
        <v>1473</v>
      </c>
      <c r="D604" s="12" t="s">
        <v>79</v>
      </c>
      <c r="E604" s="24">
        <v>1</v>
      </c>
      <c r="F604" s="24">
        <v>19008221</v>
      </c>
      <c r="G604" s="25">
        <f>53520357-24512136.03-10000000</f>
        <v>19008220.969999999</v>
      </c>
      <c r="H604" s="17">
        <v>19008220.969999999</v>
      </c>
      <c r="I604" s="18">
        <v>62025002800018</v>
      </c>
      <c r="L604" s="12"/>
      <c r="M604" s="12" t="s">
        <v>390</v>
      </c>
    </row>
    <row r="605" spans="1:13" ht="42.75" x14ac:dyDescent="0.2">
      <c r="A605" s="26" t="s">
        <v>1000</v>
      </c>
      <c r="B605" s="13">
        <v>604</v>
      </c>
      <c r="C605" s="14" t="s">
        <v>1713</v>
      </c>
      <c r="D605" s="12" t="s">
        <v>28</v>
      </c>
      <c r="E605" s="24">
        <v>50</v>
      </c>
      <c r="F605" s="24">
        <v>6821</v>
      </c>
      <c r="G605" s="25">
        <v>341050</v>
      </c>
      <c r="H605" s="17">
        <v>341050</v>
      </c>
      <c r="I605" s="18"/>
      <c r="L605" s="12"/>
      <c r="M605" s="15" t="s">
        <v>389</v>
      </c>
    </row>
    <row r="606" spans="1:13" ht="42.75" x14ac:dyDescent="0.2">
      <c r="A606" s="26" t="s">
        <v>1001</v>
      </c>
      <c r="B606" s="13">
        <v>605</v>
      </c>
      <c r="C606" s="14" t="s">
        <v>1714</v>
      </c>
      <c r="D606" s="12" t="s">
        <v>28</v>
      </c>
      <c r="E606" s="24">
        <v>40</v>
      </c>
      <c r="F606" s="24">
        <v>10000</v>
      </c>
      <c r="G606" s="25">
        <v>400000</v>
      </c>
      <c r="H606" s="17">
        <v>400000</v>
      </c>
      <c r="I606" s="18"/>
      <c r="L606" s="12"/>
      <c r="M606" s="15" t="s">
        <v>389</v>
      </c>
    </row>
    <row r="607" spans="1:13" ht="42.75" x14ac:dyDescent="0.2">
      <c r="A607" s="26" t="s">
        <v>1002</v>
      </c>
      <c r="B607" s="13">
        <v>606</v>
      </c>
      <c r="C607" s="14" t="s">
        <v>1715</v>
      </c>
      <c r="D607" s="12" t="s">
        <v>28</v>
      </c>
      <c r="E607" s="24">
        <v>50</v>
      </c>
      <c r="F607" s="24">
        <v>697</v>
      </c>
      <c r="G607" s="25">
        <v>34850</v>
      </c>
      <c r="H607" s="17">
        <v>34850</v>
      </c>
      <c r="I607" s="18"/>
      <c r="L607" s="12"/>
      <c r="M607" s="15" t="s">
        <v>389</v>
      </c>
    </row>
    <row r="608" spans="1:13" ht="42.75" x14ac:dyDescent="0.2">
      <c r="A608" s="26" t="s">
        <v>1003</v>
      </c>
      <c r="B608" s="13">
        <v>607</v>
      </c>
      <c r="C608" s="14" t="s">
        <v>98</v>
      </c>
      <c r="D608" s="12" t="s">
        <v>28</v>
      </c>
      <c r="E608" s="24">
        <v>10</v>
      </c>
      <c r="F608" s="24">
        <v>140714</v>
      </c>
      <c r="G608" s="25">
        <v>1407140</v>
      </c>
      <c r="H608" s="17">
        <v>1407140</v>
      </c>
      <c r="I608" s="18"/>
      <c r="L608" s="12"/>
      <c r="M608" s="15" t="s">
        <v>389</v>
      </c>
    </row>
    <row r="609" spans="1:13" ht="99.75" x14ac:dyDescent="0.2">
      <c r="A609" s="26" t="s">
        <v>1004</v>
      </c>
      <c r="B609" s="13">
        <v>608</v>
      </c>
      <c r="C609" s="14" t="s">
        <v>99</v>
      </c>
      <c r="D609" s="12" t="s">
        <v>27</v>
      </c>
      <c r="E609" s="24">
        <v>3</v>
      </c>
      <c r="F609" s="24">
        <v>252201</v>
      </c>
      <c r="G609" s="25">
        <v>756603</v>
      </c>
      <c r="H609" s="17">
        <v>756603</v>
      </c>
      <c r="I609" s="18"/>
      <c r="L609" s="12"/>
      <c r="M609" s="15" t="s">
        <v>389</v>
      </c>
    </row>
    <row r="610" spans="1:13" ht="57" x14ac:dyDescent="0.2">
      <c r="A610" s="26" t="s">
        <v>1005</v>
      </c>
      <c r="B610" s="13">
        <v>609</v>
      </c>
      <c r="C610" s="14" t="s">
        <v>1716</v>
      </c>
      <c r="D610" s="12" t="s">
        <v>1970</v>
      </c>
      <c r="E610" s="24">
        <v>12</v>
      </c>
      <c r="F610" s="24">
        <v>4548</v>
      </c>
      <c r="G610" s="25">
        <v>54576</v>
      </c>
      <c r="H610" s="17">
        <v>54576</v>
      </c>
      <c r="I610" s="18"/>
      <c r="L610" s="12"/>
      <c r="M610" s="15" t="s">
        <v>389</v>
      </c>
    </row>
    <row r="611" spans="1:13" ht="57" x14ac:dyDescent="0.2">
      <c r="A611" s="26" t="s">
        <v>1006</v>
      </c>
      <c r="B611" s="13">
        <v>610</v>
      </c>
      <c r="C611" s="14" t="s">
        <v>1480</v>
      </c>
      <c r="D611" s="12" t="s">
        <v>1970</v>
      </c>
      <c r="E611" s="24">
        <v>15</v>
      </c>
      <c r="F611" s="24">
        <v>6512</v>
      </c>
      <c r="G611" s="25">
        <v>97680</v>
      </c>
      <c r="H611" s="17">
        <v>97680</v>
      </c>
      <c r="I611" s="18"/>
      <c r="L611" s="12"/>
      <c r="M611" s="15" t="s">
        <v>389</v>
      </c>
    </row>
    <row r="612" spans="1:13" ht="42.75" x14ac:dyDescent="0.2">
      <c r="A612" s="26" t="s">
        <v>1007</v>
      </c>
      <c r="B612" s="13">
        <v>611</v>
      </c>
      <c r="C612" s="14" t="s">
        <v>1480</v>
      </c>
      <c r="D612" s="12" t="s">
        <v>28</v>
      </c>
      <c r="E612" s="24">
        <v>40</v>
      </c>
      <c r="F612" s="24">
        <v>6512</v>
      </c>
      <c r="G612" s="25">
        <v>260480</v>
      </c>
      <c r="H612" s="17">
        <v>260480</v>
      </c>
      <c r="I612" s="18"/>
      <c r="L612" s="12"/>
      <c r="M612" s="15" t="s">
        <v>389</v>
      </c>
    </row>
    <row r="613" spans="1:13" ht="57" x14ac:dyDescent="0.2">
      <c r="A613" s="26" t="s">
        <v>1008</v>
      </c>
      <c r="B613" s="13">
        <v>612</v>
      </c>
      <c r="C613" s="14" t="s">
        <v>1717</v>
      </c>
      <c r="D613" s="12" t="s">
        <v>33</v>
      </c>
      <c r="E613" s="24">
        <v>1</v>
      </c>
      <c r="F613" s="24">
        <v>600000</v>
      </c>
      <c r="G613" s="25">
        <v>600000</v>
      </c>
      <c r="H613" s="17">
        <v>600000</v>
      </c>
      <c r="I613" s="18"/>
      <c r="L613" s="12"/>
      <c r="M613" s="15" t="s">
        <v>389</v>
      </c>
    </row>
    <row r="614" spans="1:13" ht="42.75" x14ac:dyDescent="0.2">
      <c r="A614" s="26" t="s">
        <v>1009</v>
      </c>
      <c r="B614" s="13">
        <v>613</v>
      </c>
      <c r="C614" s="14" t="s">
        <v>1718</v>
      </c>
      <c r="D614" s="12" t="s">
        <v>28</v>
      </c>
      <c r="E614" s="24">
        <v>43</v>
      </c>
      <c r="F614" s="24">
        <v>4643</v>
      </c>
      <c r="G614" s="25">
        <v>199649</v>
      </c>
      <c r="H614" s="17">
        <v>199649</v>
      </c>
      <c r="I614" s="18"/>
      <c r="L614" s="12"/>
      <c r="M614" s="15" t="s">
        <v>389</v>
      </c>
    </row>
    <row r="615" spans="1:13" ht="42.75" x14ac:dyDescent="0.2">
      <c r="A615" s="26" t="s">
        <v>1010</v>
      </c>
      <c r="B615" s="13">
        <v>614</v>
      </c>
      <c r="C615" s="14" t="s">
        <v>1719</v>
      </c>
      <c r="D615" s="12" t="s">
        <v>28</v>
      </c>
      <c r="E615" s="24">
        <v>400</v>
      </c>
      <c r="F615" s="24">
        <v>1200</v>
      </c>
      <c r="G615" s="25">
        <v>480000</v>
      </c>
      <c r="H615" s="17">
        <v>480000</v>
      </c>
      <c r="I615" s="18"/>
      <c r="L615" s="12"/>
      <c r="M615" s="15" t="s">
        <v>389</v>
      </c>
    </row>
    <row r="616" spans="1:13" ht="57" x14ac:dyDescent="0.2">
      <c r="A616" s="26" t="s">
        <v>1011</v>
      </c>
      <c r="B616" s="13">
        <v>615</v>
      </c>
      <c r="C616" s="14" t="s">
        <v>1720</v>
      </c>
      <c r="D616" s="12" t="s">
        <v>40</v>
      </c>
      <c r="E616" s="24">
        <v>435</v>
      </c>
      <c r="F616" s="24">
        <v>3498</v>
      </c>
      <c r="G616" s="25">
        <v>1521630</v>
      </c>
      <c r="H616" s="17">
        <v>1521630</v>
      </c>
      <c r="I616" s="18"/>
      <c r="L616" s="12"/>
      <c r="M616" s="15" t="s">
        <v>389</v>
      </c>
    </row>
    <row r="617" spans="1:13" ht="42.75" x14ac:dyDescent="0.2">
      <c r="A617" s="26" t="s">
        <v>1012</v>
      </c>
      <c r="B617" s="13">
        <v>616</v>
      </c>
      <c r="C617" s="14" t="s">
        <v>1721</v>
      </c>
      <c r="D617" s="12" t="s">
        <v>28</v>
      </c>
      <c r="E617" s="24">
        <v>100</v>
      </c>
      <c r="F617" s="24">
        <v>7282</v>
      </c>
      <c r="G617" s="25">
        <v>728200</v>
      </c>
      <c r="H617" s="17">
        <v>728200</v>
      </c>
      <c r="I617" s="18"/>
      <c r="L617" s="12"/>
      <c r="M617" s="15" t="s">
        <v>389</v>
      </c>
    </row>
    <row r="618" spans="1:13" ht="42.75" x14ac:dyDescent="0.2">
      <c r="A618" s="26" t="s">
        <v>1013</v>
      </c>
      <c r="B618" s="13">
        <v>617</v>
      </c>
      <c r="C618" s="14" t="s">
        <v>1722</v>
      </c>
      <c r="D618" s="12" t="s">
        <v>28</v>
      </c>
      <c r="E618" s="24">
        <v>310</v>
      </c>
      <c r="F618" s="24">
        <v>1366</v>
      </c>
      <c r="G618" s="25">
        <v>423460</v>
      </c>
      <c r="H618" s="17">
        <v>423460</v>
      </c>
      <c r="I618" s="19"/>
      <c r="L618" s="20"/>
      <c r="M618" s="15" t="s">
        <v>389</v>
      </c>
    </row>
    <row r="619" spans="1:13" ht="42.75" x14ac:dyDescent="0.2">
      <c r="A619" s="26" t="s">
        <v>1014</v>
      </c>
      <c r="B619" s="13">
        <v>618</v>
      </c>
      <c r="C619" s="14" t="s">
        <v>1723</v>
      </c>
      <c r="D619" s="12" t="s">
        <v>28</v>
      </c>
      <c r="E619" s="24">
        <v>300</v>
      </c>
      <c r="F619" s="24">
        <v>3267</v>
      </c>
      <c r="G619" s="25">
        <v>980100</v>
      </c>
      <c r="H619" s="17">
        <v>980100</v>
      </c>
      <c r="I619" s="18"/>
      <c r="L619" s="12"/>
      <c r="M619" s="15" t="s">
        <v>389</v>
      </c>
    </row>
    <row r="620" spans="1:13" ht="42.75" x14ac:dyDescent="0.2">
      <c r="A620" s="26" t="s">
        <v>1015</v>
      </c>
      <c r="B620" s="13">
        <v>619</v>
      </c>
      <c r="C620" s="14" t="s">
        <v>1724</v>
      </c>
      <c r="D620" s="12" t="s">
        <v>28</v>
      </c>
      <c r="E620" s="24">
        <v>1750</v>
      </c>
      <c r="F620" s="24">
        <v>2397</v>
      </c>
      <c r="G620" s="25">
        <v>4194750</v>
      </c>
      <c r="H620" s="17">
        <v>4194750</v>
      </c>
      <c r="I620" s="18"/>
      <c r="L620" s="12"/>
      <c r="M620" s="15" t="s">
        <v>389</v>
      </c>
    </row>
    <row r="621" spans="1:13" ht="28.5" x14ac:dyDescent="0.2">
      <c r="A621" s="26" t="s">
        <v>1016</v>
      </c>
      <c r="B621" s="13">
        <v>620</v>
      </c>
      <c r="C621" s="14" t="s">
        <v>103</v>
      </c>
      <c r="D621" s="12" t="s">
        <v>45</v>
      </c>
      <c r="E621" s="24">
        <v>1</v>
      </c>
      <c r="F621" s="24">
        <v>2500000</v>
      </c>
      <c r="G621" s="25">
        <v>2500000</v>
      </c>
      <c r="H621" s="17">
        <v>2500000</v>
      </c>
      <c r="I621" s="18"/>
      <c r="L621" s="12"/>
      <c r="M621" s="15" t="s">
        <v>389</v>
      </c>
    </row>
    <row r="622" spans="1:13" ht="57" x14ac:dyDescent="0.2">
      <c r="A622" s="26" t="s">
        <v>1017</v>
      </c>
      <c r="B622" s="13">
        <v>621</v>
      </c>
      <c r="C622" s="14" t="s">
        <v>1481</v>
      </c>
      <c r="D622" s="12" t="s">
        <v>40</v>
      </c>
      <c r="E622" s="24">
        <v>1</v>
      </c>
      <c r="F622" s="24">
        <v>250000</v>
      </c>
      <c r="G622" s="25">
        <v>250000</v>
      </c>
      <c r="H622" s="17">
        <v>250000</v>
      </c>
      <c r="I622" s="18"/>
      <c r="L622" s="12"/>
      <c r="M622" s="15" t="s">
        <v>389</v>
      </c>
    </row>
    <row r="623" spans="1:13" ht="57" x14ac:dyDescent="0.2">
      <c r="A623" s="26" t="s">
        <v>1018</v>
      </c>
      <c r="B623" s="13">
        <v>622</v>
      </c>
      <c r="C623" s="14" t="s">
        <v>1481</v>
      </c>
      <c r="D623" s="12" t="s">
        <v>40</v>
      </c>
      <c r="E623" s="24">
        <v>1</v>
      </c>
      <c r="F623" s="24">
        <v>400000</v>
      </c>
      <c r="G623" s="25">
        <v>400000</v>
      </c>
      <c r="H623" s="17">
        <v>400000</v>
      </c>
      <c r="I623" s="18"/>
      <c r="L623" s="12"/>
      <c r="M623" s="15" t="s">
        <v>389</v>
      </c>
    </row>
    <row r="624" spans="1:13" ht="99.75" x14ac:dyDescent="0.2">
      <c r="A624" s="26" t="s">
        <v>1019</v>
      </c>
      <c r="B624" s="13">
        <v>623</v>
      </c>
      <c r="C624" s="14" t="s">
        <v>1481</v>
      </c>
      <c r="D624" s="12" t="s">
        <v>27</v>
      </c>
      <c r="E624" s="24">
        <v>1</v>
      </c>
      <c r="F624" s="24">
        <v>2500000</v>
      </c>
      <c r="G624" s="25">
        <v>2500000</v>
      </c>
      <c r="H624" s="17">
        <v>2500000</v>
      </c>
      <c r="I624" s="19"/>
      <c r="L624" s="20"/>
      <c r="M624" s="15" t="s">
        <v>389</v>
      </c>
    </row>
    <row r="625" spans="1:13" ht="57" x14ac:dyDescent="0.2">
      <c r="A625" s="26" t="s">
        <v>1020</v>
      </c>
      <c r="B625" s="13">
        <v>624</v>
      </c>
      <c r="C625" s="14" t="s">
        <v>1481</v>
      </c>
      <c r="D625" s="12" t="s">
        <v>40</v>
      </c>
      <c r="E625" s="24">
        <v>1</v>
      </c>
      <c r="F625" s="24">
        <v>500000</v>
      </c>
      <c r="G625" s="25">
        <v>500000</v>
      </c>
      <c r="H625" s="17">
        <v>500000</v>
      </c>
      <c r="I625" s="18"/>
      <c r="L625" s="12"/>
      <c r="M625" s="15" t="s">
        <v>389</v>
      </c>
    </row>
    <row r="626" spans="1:13" ht="57" x14ac:dyDescent="0.2">
      <c r="A626" s="26" t="s">
        <v>1021</v>
      </c>
      <c r="B626" s="13">
        <v>625</v>
      </c>
      <c r="C626" s="14" t="s">
        <v>1481</v>
      </c>
      <c r="D626" s="12" t="s">
        <v>40</v>
      </c>
      <c r="E626" s="24">
        <v>1</v>
      </c>
      <c r="F626" s="24">
        <v>2000000</v>
      </c>
      <c r="G626" s="25">
        <f>2000000-1806938</f>
        <v>193062</v>
      </c>
      <c r="H626" s="17">
        <v>193062</v>
      </c>
      <c r="I626" s="18"/>
      <c r="L626" s="12"/>
      <c r="M626" s="15" t="s">
        <v>389</v>
      </c>
    </row>
    <row r="627" spans="1:13" ht="42.75" x14ac:dyDescent="0.2">
      <c r="A627" s="26" t="s">
        <v>1022</v>
      </c>
      <c r="B627" s="13">
        <v>626</v>
      </c>
      <c r="C627" s="14" t="s">
        <v>1725</v>
      </c>
      <c r="D627" s="12" t="s">
        <v>28</v>
      </c>
      <c r="E627" s="24">
        <v>390</v>
      </c>
      <c r="F627" s="24">
        <v>469</v>
      </c>
      <c r="G627" s="25">
        <v>182910</v>
      </c>
      <c r="H627" s="17">
        <v>182910</v>
      </c>
      <c r="I627" s="18"/>
      <c r="L627" s="12"/>
      <c r="M627" s="15" t="s">
        <v>389</v>
      </c>
    </row>
    <row r="628" spans="1:13" ht="42.75" x14ac:dyDescent="0.2">
      <c r="A628" s="26" t="s">
        <v>1023</v>
      </c>
      <c r="B628" s="13">
        <v>627</v>
      </c>
      <c r="C628" s="14" t="s">
        <v>1725</v>
      </c>
      <c r="D628" s="12" t="s">
        <v>28</v>
      </c>
      <c r="E628" s="24">
        <v>3000</v>
      </c>
      <c r="F628" s="24">
        <v>469</v>
      </c>
      <c r="G628" s="25">
        <v>1407000</v>
      </c>
      <c r="H628" s="17">
        <v>1407000</v>
      </c>
      <c r="I628" s="18"/>
      <c r="L628" s="12"/>
      <c r="M628" s="15" t="s">
        <v>389</v>
      </c>
    </row>
    <row r="629" spans="1:13" ht="42.75" x14ac:dyDescent="0.2">
      <c r="A629" s="26" t="s">
        <v>1024</v>
      </c>
      <c r="B629" s="13">
        <v>628</v>
      </c>
      <c r="C629" s="14" t="s">
        <v>1726</v>
      </c>
      <c r="D629" s="12" t="s">
        <v>28</v>
      </c>
      <c r="E629" s="24">
        <v>10</v>
      </c>
      <c r="F629" s="24">
        <v>4229</v>
      </c>
      <c r="G629" s="25">
        <v>42290</v>
      </c>
      <c r="H629" s="17">
        <v>42290</v>
      </c>
      <c r="I629" s="18"/>
      <c r="L629" s="12"/>
      <c r="M629" s="15" t="s">
        <v>389</v>
      </c>
    </row>
    <row r="630" spans="1:13" ht="42.75" x14ac:dyDescent="0.2">
      <c r="A630" s="26" t="s">
        <v>1025</v>
      </c>
      <c r="B630" s="13">
        <v>629</v>
      </c>
      <c r="C630" s="14" t="s">
        <v>1727</v>
      </c>
      <c r="D630" s="12" t="s">
        <v>28</v>
      </c>
      <c r="E630" s="24">
        <v>30</v>
      </c>
      <c r="F630" s="24">
        <v>1196</v>
      </c>
      <c r="G630" s="25">
        <v>35880</v>
      </c>
      <c r="H630" s="17">
        <v>35880</v>
      </c>
      <c r="I630" s="18"/>
      <c r="L630" s="12"/>
      <c r="M630" s="15" t="s">
        <v>389</v>
      </c>
    </row>
    <row r="631" spans="1:13" ht="42.75" x14ac:dyDescent="0.2">
      <c r="A631" s="26" t="s">
        <v>1026</v>
      </c>
      <c r="B631" s="13">
        <v>630</v>
      </c>
      <c r="C631" s="14" t="s">
        <v>105</v>
      </c>
      <c r="D631" s="12" t="s">
        <v>28</v>
      </c>
      <c r="E631" s="24">
        <v>20</v>
      </c>
      <c r="F631" s="24">
        <v>3538</v>
      </c>
      <c r="G631" s="25">
        <v>70760</v>
      </c>
      <c r="H631" s="17">
        <v>70760</v>
      </c>
      <c r="I631" s="18"/>
      <c r="L631" s="12"/>
      <c r="M631" s="15" t="s">
        <v>389</v>
      </c>
    </row>
    <row r="632" spans="1:13" ht="42.75" x14ac:dyDescent="0.2">
      <c r="A632" s="26" t="s">
        <v>1027</v>
      </c>
      <c r="B632" s="13">
        <v>631</v>
      </c>
      <c r="C632" s="14" t="s">
        <v>1728</v>
      </c>
      <c r="D632" s="12" t="s">
        <v>30</v>
      </c>
      <c r="E632" s="24">
        <v>50</v>
      </c>
      <c r="F632" s="24">
        <v>1179</v>
      </c>
      <c r="G632" s="25">
        <v>58950</v>
      </c>
      <c r="H632" s="17">
        <v>58950</v>
      </c>
      <c r="I632" s="18"/>
      <c r="L632" s="12"/>
      <c r="M632" s="15" t="s">
        <v>389</v>
      </c>
    </row>
    <row r="633" spans="1:13" ht="42.75" x14ac:dyDescent="0.2">
      <c r="A633" s="26" t="s">
        <v>1028</v>
      </c>
      <c r="B633" s="13">
        <v>632</v>
      </c>
      <c r="C633" s="14" t="s">
        <v>1729</v>
      </c>
      <c r="D633" s="12" t="s">
        <v>28</v>
      </c>
      <c r="E633" s="24">
        <v>10</v>
      </c>
      <c r="F633" s="24">
        <v>19000</v>
      </c>
      <c r="G633" s="25">
        <v>190000</v>
      </c>
      <c r="H633" s="17">
        <v>190000</v>
      </c>
      <c r="I633" s="18"/>
      <c r="L633" s="12"/>
      <c r="M633" s="15" t="s">
        <v>389</v>
      </c>
    </row>
    <row r="634" spans="1:13" ht="42.75" x14ac:dyDescent="0.2">
      <c r="A634" s="26" t="s">
        <v>1029</v>
      </c>
      <c r="B634" s="13">
        <v>633</v>
      </c>
      <c r="C634" s="14" t="s">
        <v>1730</v>
      </c>
      <c r="D634" s="12" t="s">
        <v>28</v>
      </c>
      <c r="E634" s="24">
        <v>10</v>
      </c>
      <c r="F634" s="24">
        <v>1971</v>
      </c>
      <c r="G634" s="25">
        <v>19710</v>
      </c>
      <c r="H634" s="17">
        <v>19710</v>
      </c>
      <c r="I634" s="18"/>
      <c r="L634" s="12"/>
      <c r="M634" s="15" t="s">
        <v>389</v>
      </c>
    </row>
    <row r="635" spans="1:13" ht="42.75" x14ac:dyDescent="0.2">
      <c r="A635" s="26" t="s">
        <v>1030</v>
      </c>
      <c r="B635" s="13">
        <v>634</v>
      </c>
      <c r="C635" s="14" t="s">
        <v>1731</v>
      </c>
      <c r="D635" s="12" t="s">
        <v>30</v>
      </c>
      <c r="E635" s="24">
        <v>137</v>
      </c>
      <c r="F635" s="24">
        <v>28256</v>
      </c>
      <c r="G635" s="25">
        <f>5651200-1236288.19-541700</f>
        <v>3873211.8100000005</v>
      </c>
      <c r="H635" s="17">
        <v>3873211.8100000005</v>
      </c>
      <c r="I635" s="18"/>
      <c r="L635" s="12"/>
      <c r="M635" s="15" t="s">
        <v>389</v>
      </c>
    </row>
    <row r="636" spans="1:13" ht="42.75" x14ac:dyDescent="0.2">
      <c r="A636" s="26" t="s">
        <v>1031</v>
      </c>
      <c r="B636" s="13">
        <v>635</v>
      </c>
      <c r="C636" s="14" t="s">
        <v>1732</v>
      </c>
      <c r="D636" s="12" t="s">
        <v>28</v>
      </c>
      <c r="E636" s="24">
        <v>2500</v>
      </c>
      <c r="F636" s="24">
        <v>40</v>
      </c>
      <c r="G636" s="25">
        <v>100000</v>
      </c>
      <c r="H636" s="17">
        <v>100000</v>
      </c>
      <c r="I636" s="18"/>
      <c r="L636" s="12"/>
      <c r="M636" s="15" t="s">
        <v>389</v>
      </c>
    </row>
    <row r="637" spans="1:13" ht="42.75" x14ac:dyDescent="0.2">
      <c r="A637" s="26" t="s">
        <v>1032</v>
      </c>
      <c r="B637" s="13">
        <v>636</v>
      </c>
      <c r="C637" s="14" t="s">
        <v>1733</v>
      </c>
      <c r="D637" s="12" t="s">
        <v>28</v>
      </c>
      <c r="E637" s="24">
        <v>50</v>
      </c>
      <c r="F637" s="24">
        <v>181</v>
      </c>
      <c r="G637" s="25">
        <v>9050</v>
      </c>
      <c r="H637" s="17">
        <v>9050</v>
      </c>
      <c r="I637" s="18"/>
      <c r="L637" s="12"/>
      <c r="M637" s="15" t="s">
        <v>389</v>
      </c>
    </row>
    <row r="638" spans="1:13" ht="42.75" x14ac:dyDescent="0.2">
      <c r="A638" s="26" t="s">
        <v>1033</v>
      </c>
      <c r="B638" s="13">
        <v>637</v>
      </c>
      <c r="C638" s="14" t="s">
        <v>1734</v>
      </c>
      <c r="D638" s="12" t="s">
        <v>28</v>
      </c>
      <c r="E638" s="24">
        <v>2000</v>
      </c>
      <c r="F638" s="24">
        <v>12</v>
      </c>
      <c r="G638" s="25">
        <v>24000</v>
      </c>
      <c r="H638" s="17">
        <v>24000</v>
      </c>
      <c r="I638" s="18"/>
      <c r="L638" s="12"/>
      <c r="M638" s="15" t="s">
        <v>389</v>
      </c>
    </row>
    <row r="639" spans="1:13" ht="42.75" x14ac:dyDescent="0.2">
      <c r="A639" s="26" t="s">
        <v>1034</v>
      </c>
      <c r="B639" s="13">
        <v>638</v>
      </c>
      <c r="C639" s="14" t="s">
        <v>1735</v>
      </c>
      <c r="D639" s="12" t="s">
        <v>28</v>
      </c>
      <c r="E639" s="24">
        <v>2000</v>
      </c>
      <c r="F639" s="24">
        <v>65</v>
      </c>
      <c r="G639" s="25">
        <v>130000</v>
      </c>
      <c r="H639" s="17">
        <v>130000</v>
      </c>
      <c r="I639" s="18"/>
      <c r="L639" s="12"/>
      <c r="M639" s="15" t="s">
        <v>389</v>
      </c>
    </row>
    <row r="640" spans="1:13" ht="42.75" x14ac:dyDescent="0.2">
      <c r="A640" s="26" t="s">
        <v>1035</v>
      </c>
      <c r="B640" s="13">
        <v>639</v>
      </c>
      <c r="C640" s="14" t="s">
        <v>1736</v>
      </c>
      <c r="D640" s="12" t="s">
        <v>30</v>
      </c>
      <c r="E640" s="24">
        <v>50</v>
      </c>
      <c r="F640" s="24">
        <v>595</v>
      </c>
      <c r="G640" s="25">
        <v>29750</v>
      </c>
      <c r="H640" s="17">
        <v>29750</v>
      </c>
      <c r="I640" s="18"/>
      <c r="L640" s="12"/>
      <c r="M640" s="15" t="s">
        <v>389</v>
      </c>
    </row>
    <row r="641" spans="1:13" ht="42.75" x14ac:dyDescent="0.2">
      <c r="A641" s="26" t="s">
        <v>1036</v>
      </c>
      <c r="B641" s="13">
        <v>640</v>
      </c>
      <c r="C641" s="14" t="s">
        <v>1737</v>
      </c>
      <c r="D641" s="12" t="s">
        <v>30</v>
      </c>
      <c r="E641" s="24">
        <v>30</v>
      </c>
      <c r="F641" s="24">
        <v>3768</v>
      </c>
      <c r="G641" s="25">
        <v>113040</v>
      </c>
      <c r="H641" s="17">
        <v>113040</v>
      </c>
      <c r="I641" s="18"/>
      <c r="L641" s="12"/>
      <c r="M641" s="15" t="s">
        <v>389</v>
      </c>
    </row>
    <row r="642" spans="1:13" ht="42.75" x14ac:dyDescent="0.2">
      <c r="A642" s="26" t="s">
        <v>1037</v>
      </c>
      <c r="B642" s="13">
        <v>641</v>
      </c>
      <c r="C642" s="14" t="s">
        <v>1473</v>
      </c>
      <c r="D642" s="12" t="s">
        <v>79</v>
      </c>
      <c r="E642" s="24">
        <v>1</v>
      </c>
      <c r="F642" s="24">
        <v>1000000</v>
      </c>
      <c r="G642" s="25">
        <v>1000000</v>
      </c>
      <c r="H642" s="17">
        <v>1000000</v>
      </c>
      <c r="I642" s="18">
        <v>62025002800018</v>
      </c>
      <c r="L642" s="12"/>
      <c r="M642" s="12" t="s">
        <v>390</v>
      </c>
    </row>
    <row r="643" spans="1:13" ht="42.75" x14ac:dyDescent="0.2">
      <c r="A643" s="26" t="s">
        <v>1038</v>
      </c>
      <c r="B643" s="13">
        <v>642</v>
      </c>
      <c r="C643" s="14" t="s">
        <v>1473</v>
      </c>
      <c r="D643" s="12" t="s">
        <v>79</v>
      </c>
      <c r="E643" s="24">
        <v>1</v>
      </c>
      <c r="F643" s="24">
        <v>500000</v>
      </c>
      <c r="G643" s="25">
        <v>500000</v>
      </c>
      <c r="H643" s="17">
        <v>500000</v>
      </c>
      <c r="I643" s="18"/>
      <c r="L643" s="12"/>
      <c r="M643" s="15" t="s">
        <v>389</v>
      </c>
    </row>
    <row r="644" spans="1:13" ht="42.75" x14ac:dyDescent="0.2">
      <c r="A644" s="26" t="s">
        <v>1039</v>
      </c>
      <c r="B644" s="13">
        <v>643</v>
      </c>
      <c r="C644" s="14" t="s">
        <v>1738</v>
      </c>
      <c r="D644" s="12" t="s">
        <v>28</v>
      </c>
      <c r="E644" s="24">
        <v>50</v>
      </c>
      <c r="F644" s="24">
        <v>30000</v>
      </c>
      <c r="G644" s="25">
        <v>1500000</v>
      </c>
      <c r="H644" s="17">
        <v>1500000</v>
      </c>
      <c r="I644" s="18"/>
      <c r="L644" s="12"/>
      <c r="M644" s="15" t="s">
        <v>389</v>
      </c>
    </row>
    <row r="645" spans="1:13" ht="42.75" x14ac:dyDescent="0.2">
      <c r="A645" s="26" t="s">
        <v>1040</v>
      </c>
      <c r="B645" s="13">
        <v>644</v>
      </c>
      <c r="C645" s="14" t="s">
        <v>1739</v>
      </c>
      <c r="D645" s="12" t="s">
        <v>28</v>
      </c>
      <c r="E645" s="24">
        <v>250</v>
      </c>
      <c r="F645" s="24">
        <v>4663</v>
      </c>
      <c r="G645" s="25">
        <v>1165750</v>
      </c>
      <c r="H645" s="17">
        <v>1165750</v>
      </c>
      <c r="I645" s="19"/>
      <c r="L645" s="20"/>
      <c r="M645" s="15" t="s">
        <v>389</v>
      </c>
    </row>
    <row r="646" spans="1:13" ht="71.25" x14ac:dyDescent="0.2">
      <c r="A646" s="26" t="s">
        <v>1041</v>
      </c>
      <c r="B646" s="13">
        <v>645</v>
      </c>
      <c r="C646" s="14" t="s">
        <v>1740</v>
      </c>
      <c r="D646" s="12" t="s">
        <v>32</v>
      </c>
      <c r="E646" s="24">
        <v>10</v>
      </c>
      <c r="F646" s="24">
        <v>30056</v>
      </c>
      <c r="G646" s="25">
        <v>300560</v>
      </c>
      <c r="H646" s="17">
        <v>300560</v>
      </c>
      <c r="I646" s="18"/>
      <c r="L646" s="12"/>
      <c r="M646" s="15" t="s">
        <v>389</v>
      </c>
    </row>
    <row r="647" spans="1:13" ht="71.25" x14ac:dyDescent="0.2">
      <c r="A647" s="26" t="s">
        <v>1042</v>
      </c>
      <c r="B647" s="13">
        <v>646</v>
      </c>
      <c r="C647" s="14" t="s">
        <v>117</v>
      </c>
      <c r="D647" s="12" t="s">
        <v>32</v>
      </c>
      <c r="E647" s="24">
        <v>200</v>
      </c>
      <c r="F647" s="24">
        <v>16000</v>
      </c>
      <c r="G647" s="27">
        <v>0</v>
      </c>
      <c r="H647" s="17">
        <v>0</v>
      </c>
      <c r="I647" s="12"/>
      <c r="L647" s="12"/>
      <c r="M647" s="12" t="s">
        <v>2</v>
      </c>
    </row>
    <row r="648" spans="1:13" ht="42.75" x14ac:dyDescent="0.2">
      <c r="A648" s="26" t="s">
        <v>1043</v>
      </c>
      <c r="B648" s="13">
        <v>647</v>
      </c>
      <c r="C648" s="14" t="s">
        <v>1741</v>
      </c>
      <c r="D648" s="12" t="s">
        <v>28</v>
      </c>
      <c r="E648" s="24">
        <v>50</v>
      </c>
      <c r="F648" s="24">
        <v>1788</v>
      </c>
      <c r="G648" s="25">
        <v>89400</v>
      </c>
      <c r="H648" s="17">
        <v>89400</v>
      </c>
      <c r="I648" s="18"/>
      <c r="L648" s="12"/>
      <c r="M648" s="15" t="s">
        <v>389</v>
      </c>
    </row>
    <row r="649" spans="1:13" ht="71.25" x14ac:dyDescent="0.2">
      <c r="A649" s="26" t="s">
        <v>1044</v>
      </c>
      <c r="B649" s="13">
        <v>648</v>
      </c>
      <c r="C649" s="14" t="s">
        <v>1742</v>
      </c>
      <c r="D649" s="12" t="s">
        <v>32</v>
      </c>
      <c r="E649" s="24">
        <v>134</v>
      </c>
      <c r="F649" s="24">
        <v>14137</v>
      </c>
      <c r="G649" s="25">
        <f>4933813-3037038.71</f>
        <v>1896774.29</v>
      </c>
      <c r="H649" s="17">
        <v>1896774.29</v>
      </c>
      <c r="I649" s="18"/>
      <c r="L649" s="12"/>
      <c r="M649" s="15" t="s">
        <v>389</v>
      </c>
    </row>
    <row r="650" spans="1:13" ht="71.25" x14ac:dyDescent="0.2">
      <c r="A650" s="26" t="s">
        <v>1045</v>
      </c>
      <c r="B650" s="13">
        <v>649</v>
      </c>
      <c r="C650" s="14" t="s">
        <v>1742</v>
      </c>
      <c r="D650" s="12" t="s">
        <v>32</v>
      </c>
      <c r="E650" s="24">
        <v>15</v>
      </c>
      <c r="F650" s="24">
        <v>14137</v>
      </c>
      <c r="G650" s="25">
        <v>212055</v>
      </c>
      <c r="H650" s="17">
        <v>212055</v>
      </c>
      <c r="I650" s="18"/>
      <c r="L650" s="12"/>
      <c r="M650" s="15" t="s">
        <v>389</v>
      </c>
    </row>
    <row r="651" spans="1:13" ht="42.75" x14ac:dyDescent="0.2">
      <c r="A651" s="26" t="s">
        <v>1046</v>
      </c>
      <c r="B651" s="13">
        <v>650</v>
      </c>
      <c r="C651" s="14" t="s">
        <v>1743</v>
      </c>
      <c r="D651" s="12" t="s">
        <v>28</v>
      </c>
      <c r="E651" s="24">
        <v>1</v>
      </c>
      <c r="F651" s="24">
        <v>30000</v>
      </c>
      <c r="G651" s="25">
        <v>30000</v>
      </c>
      <c r="H651" s="17">
        <v>30000</v>
      </c>
      <c r="I651" s="18"/>
      <c r="L651" s="12"/>
      <c r="M651" s="15" t="s">
        <v>389</v>
      </c>
    </row>
    <row r="652" spans="1:13" ht="42.75" x14ac:dyDescent="0.2">
      <c r="A652" s="26" t="s">
        <v>1047</v>
      </c>
      <c r="B652" s="13">
        <v>651</v>
      </c>
      <c r="C652" s="14" t="s">
        <v>1744</v>
      </c>
      <c r="D652" s="12" t="s">
        <v>28</v>
      </c>
      <c r="E652" s="24">
        <v>1</v>
      </c>
      <c r="F652" s="24">
        <v>16725</v>
      </c>
      <c r="G652" s="25">
        <v>16725</v>
      </c>
      <c r="H652" s="17">
        <v>16725</v>
      </c>
      <c r="I652" s="18"/>
      <c r="L652" s="12"/>
      <c r="M652" s="15" t="s">
        <v>389</v>
      </c>
    </row>
    <row r="653" spans="1:13" ht="42.75" x14ac:dyDescent="0.2">
      <c r="A653" s="26" t="s">
        <v>1048</v>
      </c>
      <c r="B653" s="13">
        <v>652</v>
      </c>
      <c r="C653" s="14" t="s">
        <v>1745</v>
      </c>
      <c r="D653" s="12" t="s">
        <v>28</v>
      </c>
      <c r="E653" s="24">
        <v>1</v>
      </c>
      <c r="F653" s="24">
        <v>20905</v>
      </c>
      <c r="G653" s="25">
        <v>20905</v>
      </c>
      <c r="H653" s="17">
        <v>20905</v>
      </c>
      <c r="I653" s="19"/>
      <c r="L653" s="20"/>
      <c r="M653" s="15" t="s">
        <v>389</v>
      </c>
    </row>
    <row r="654" spans="1:13" ht="57" x14ac:dyDescent="0.2">
      <c r="A654" s="26" t="s">
        <v>1049</v>
      </c>
      <c r="B654" s="13">
        <v>653</v>
      </c>
      <c r="C654" s="14" t="s">
        <v>1746</v>
      </c>
      <c r="D654" s="12" t="s">
        <v>33</v>
      </c>
      <c r="E654" s="24">
        <v>1</v>
      </c>
      <c r="F654" s="24">
        <v>117068</v>
      </c>
      <c r="G654" s="25">
        <v>117068</v>
      </c>
      <c r="H654" s="17">
        <v>117068</v>
      </c>
      <c r="I654" s="18"/>
      <c r="L654" s="12"/>
      <c r="M654" s="15" t="s">
        <v>389</v>
      </c>
    </row>
    <row r="655" spans="1:13" ht="57" x14ac:dyDescent="0.2">
      <c r="A655" s="26" t="s">
        <v>1050</v>
      </c>
      <c r="B655" s="13">
        <v>654</v>
      </c>
      <c r="C655" s="14" t="s">
        <v>107</v>
      </c>
      <c r="D655" s="12" t="s">
        <v>33</v>
      </c>
      <c r="E655" s="24">
        <v>1</v>
      </c>
      <c r="F655" s="24">
        <v>44030</v>
      </c>
      <c r="G655" s="25">
        <v>44030</v>
      </c>
      <c r="H655" s="17">
        <v>44030</v>
      </c>
      <c r="I655" s="18"/>
      <c r="L655" s="12"/>
      <c r="M655" s="15" t="s">
        <v>389</v>
      </c>
    </row>
    <row r="656" spans="1:13" ht="57" x14ac:dyDescent="0.2">
      <c r="A656" s="26" t="s">
        <v>1051</v>
      </c>
      <c r="B656" s="13">
        <v>655</v>
      </c>
      <c r="C656" s="14" t="s">
        <v>1747</v>
      </c>
      <c r="D656" s="12" t="s">
        <v>40</v>
      </c>
      <c r="E656" s="24">
        <v>2</v>
      </c>
      <c r="F656" s="24">
        <v>22122</v>
      </c>
      <c r="G656" s="25">
        <v>44244</v>
      </c>
      <c r="H656" s="17">
        <v>44244</v>
      </c>
      <c r="I656" s="18"/>
      <c r="L656" s="12"/>
      <c r="M656" s="15" t="s">
        <v>389</v>
      </c>
    </row>
    <row r="657" spans="1:13" ht="71.25" x14ac:dyDescent="0.2">
      <c r="A657" s="26" t="s">
        <v>1052</v>
      </c>
      <c r="B657" s="13">
        <v>656</v>
      </c>
      <c r="C657" s="14" t="s">
        <v>108</v>
      </c>
      <c r="D657" s="12" t="s">
        <v>32</v>
      </c>
      <c r="E657" s="24">
        <v>300</v>
      </c>
      <c r="F657" s="24">
        <v>19665</v>
      </c>
      <c r="G657" s="25">
        <v>5899500</v>
      </c>
      <c r="H657" s="17">
        <v>5899500</v>
      </c>
      <c r="I657" s="19"/>
      <c r="L657" s="20"/>
      <c r="M657" s="15" t="s">
        <v>389</v>
      </c>
    </row>
    <row r="658" spans="1:13" ht="57" x14ac:dyDescent="0.2">
      <c r="A658" s="26" t="s">
        <v>1053</v>
      </c>
      <c r="B658" s="13">
        <v>657</v>
      </c>
      <c r="C658" s="14" t="s">
        <v>1748</v>
      </c>
      <c r="D658" s="12" t="s">
        <v>40</v>
      </c>
      <c r="E658" s="24">
        <v>1</v>
      </c>
      <c r="F658" s="24">
        <v>4665</v>
      </c>
      <c r="G658" s="25">
        <v>4665</v>
      </c>
      <c r="H658" s="17">
        <v>4665</v>
      </c>
      <c r="I658" s="18"/>
      <c r="L658" s="12"/>
      <c r="M658" s="15" t="s">
        <v>389</v>
      </c>
    </row>
    <row r="659" spans="1:13" ht="57" x14ac:dyDescent="0.2">
      <c r="A659" s="26" t="s">
        <v>1054</v>
      </c>
      <c r="B659" s="13">
        <v>658</v>
      </c>
      <c r="C659" s="14" t="s">
        <v>1749</v>
      </c>
      <c r="D659" s="12" t="s">
        <v>40</v>
      </c>
      <c r="E659" s="24">
        <v>2</v>
      </c>
      <c r="F659" s="24">
        <v>9953.5</v>
      </c>
      <c r="G659" s="25">
        <f>F659*2</f>
        <v>19907</v>
      </c>
      <c r="H659" s="22">
        <v>19907</v>
      </c>
      <c r="I659" s="18"/>
      <c r="L659" s="12"/>
      <c r="M659" s="15" t="s">
        <v>389</v>
      </c>
    </row>
    <row r="660" spans="1:13" ht="42.75" x14ac:dyDescent="0.2">
      <c r="A660" s="26" t="s">
        <v>1055</v>
      </c>
      <c r="B660" s="13">
        <v>659</v>
      </c>
      <c r="C660" s="14" t="s">
        <v>1750</v>
      </c>
      <c r="D660" s="12" t="s">
        <v>28</v>
      </c>
      <c r="E660" s="24">
        <v>100</v>
      </c>
      <c r="F660" s="24">
        <v>1990</v>
      </c>
      <c r="G660" s="25">
        <v>199000</v>
      </c>
      <c r="H660" s="17">
        <v>199000</v>
      </c>
      <c r="I660" s="19"/>
      <c r="L660" s="20"/>
      <c r="M660" s="15" t="s">
        <v>389</v>
      </c>
    </row>
    <row r="661" spans="1:13" ht="42.75" x14ac:dyDescent="0.2">
      <c r="A661" s="26" t="s">
        <v>1056</v>
      </c>
      <c r="B661" s="13">
        <v>660</v>
      </c>
      <c r="C661" s="14" t="s">
        <v>121</v>
      </c>
      <c r="D661" s="12" t="s">
        <v>30</v>
      </c>
      <c r="E661" s="24">
        <v>6100</v>
      </c>
      <c r="F661" s="24">
        <v>555</v>
      </c>
      <c r="G661" s="25">
        <v>3385500</v>
      </c>
      <c r="H661" s="17">
        <v>3385500</v>
      </c>
      <c r="I661" s="18"/>
      <c r="L661" s="12"/>
      <c r="M661" s="15" t="s">
        <v>389</v>
      </c>
    </row>
    <row r="662" spans="1:13" ht="57" x14ac:dyDescent="0.2">
      <c r="A662" s="26" t="s">
        <v>1057</v>
      </c>
      <c r="B662" s="13">
        <v>661</v>
      </c>
      <c r="C662" s="14" t="s">
        <v>116</v>
      </c>
      <c r="D662" s="12" t="s">
        <v>40</v>
      </c>
      <c r="E662" s="24">
        <v>1</v>
      </c>
      <c r="F662" s="24">
        <v>10467</v>
      </c>
      <c r="G662" s="27">
        <v>0</v>
      </c>
      <c r="H662" s="17">
        <v>0</v>
      </c>
      <c r="I662" s="12"/>
      <c r="L662" s="12"/>
      <c r="M662" s="12" t="s">
        <v>2</v>
      </c>
    </row>
    <row r="663" spans="1:13" ht="42.75" x14ac:dyDescent="0.2">
      <c r="A663" s="26" t="s">
        <v>1058</v>
      </c>
      <c r="B663" s="13">
        <v>662</v>
      </c>
      <c r="C663" s="14" t="s">
        <v>1751</v>
      </c>
      <c r="D663" s="12" t="s">
        <v>28</v>
      </c>
      <c r="E663" s="24">
        <v>10</v>
      </c>
      <c r="F663" s="24">
        <v>1200</v>
      </c>
      <c r="G663" s="25">
        <v>12000</v>
      </c>
      <c r="H663" s="17">
        <v>12000</v>
      </c>
      <c r="I663" s="19"/>
      <c r="L663" s="20"/>
      <c r="M663" s="15" t="s">
        <v>389</v>
      </c>
    </row>
    <row r="664" spans="1:13" ht="42.75" x14ac:dyDescent="0.2">
      <c r="A664" s="26" t="s">
        <v>1059</v>
      </c>
      <c r="B664" s="13">
        <v>663</v>
      </c>
      <c r="C664" s="14" t="s">
        <v>119</v>
      </c>
      <c r="D664" s="12" t="s">
        <v>28</v>
      </c>
      <c r="E664" s="24">
        <v>24</v>
      </c>
      <c r="F664" s="24">
        <v>12083</v>
      </c>
      <c r="G664" s="25">
        <v>289992</v>
      </c>
      <c r="H664" s="22">
        <v>289992</v>
      </c>
      <c r="I664" s="18"/>
      <c r="L664" s="12"/>
      <c r="M664" s="15" t="s">
        <v>389</v>
      </c>
    </row>
    <row r="665" spans="1:13" ht="42.75" x14ac:dyDescent="0.2">
      <c r="A665" s="26" t="s">
        <v>1060</v>
      </c>
      <c r="B665" s="13">
        <v>664</v>
      </c>
      <c r="C665" s="14" t="s">
        <v>1752</v>
      </c>
      <c r="D665" s="12" t="s">
        <v>28</v>
      </c>
      <c r="E665" s="24">
        <v>5</v>
      </c>
      <c r="F665" s="24">
        <v>4232</v>
      </c>
      <c r="G665" s="25">
        <v>21160</v>
      </c>
      <c r="H665" s="17">
        <v>21160</v>
      </c>
      <c r="I665" s="18"/>
      <c r="L665" s="12"/>
      <c r="M665" s="15" t="s">
        <v>389</v>
      </c>
    </row>
    <row r="666" spans="1:13" ht="42.75" x14ac:dyDescent="0.2">
      <c r="A666" s="26" t="s">
        <v>1061</v>
      </c>
      <c r="B666" s="13">
        <v>665</v>
      </c>
      <c r="C666" s="14" t="s">
        <v>113</v>
      </c>
      <c r="D666" s="12" t="s">
        <v>30</v>
      </c>
      <c r="E666" s="24">
        <v>200</v>
      </c>
      <c r="F666" s="24">
        <v>628</v>
      </c>
      <c r="G666" s="25">
        <v>125600</v>
      </c>
      <c r="H666" s="17">
        <v>125600</v>
      </c>
      <c r="I666" s="18"/>
      <c r="L666" s="12"/>
      <c r="M666" s="15" t="s">
        <v>389</v>
      </c>
    </row>
    <row r="667" spans="1:13" ht="71.25" x14ac:dyDescent="0.2">
      <c r="A667" s="26" t="s">
        <v>1062</v>
      </c>
      <c r="B667" s="13">
        <v>666</v>
      </c>
      <c r="C667" s="14" t="s">
        <v>1753</v>
      </c>
      <c r="D667" s="12" t="s">
        <v>32</v>
      </c>
      <c r="E667" s="24">
        <v>10</v>
      </c>
      <c r="F667" s="24">
        <v>108780</v>
      </c>
      <c r="G667" s="25">
        <v>1087800</v>
      </c>
      <c r="H667" s="17">
        <v>1087800</v>
      </c>
      <c r="I667" s="18"/>
      <c r="L667" s="12"/>
      <c r="M667" s="15" t="s">
        <v>389</v>
      </c>
    </row>
    <row r="668" spans="1:13" ht="71.25" x14ac:dyDescent="0.2">
      <c r="A668" s="26" t="s">
        <v>1063</v>
      </c>
      <c r="B668" s="13">
        <v>667</v>
      </c>
      <c r="C668" s="14" t="s">
        <v>115</v>
      </c>
      <c r="D668" s="12" t="s">
        <v>32</v>
      </c>
      <c r="E668" s="24">
        <v>300</v>
      </c>
      <c r="F668" s="24">
        <v>50000</v>
      </c>
      <c r="G668" s="25">
        <v>15000000</v>
      </c>
      <c r="H668" s="17">
        <v>15000000</v>
      </c>
      <c r="I668" s="18"/>
      <c r="L668" s="12"/>
      <c r="M668" s="15" t="s">
        <v>389</v>
      </c>
    </row>
    <row r="669" spans="1:13" ht="71.25" x14ac:dyDescent="0.2">
      <c r="A669" s="26" t="s">
        <v>1064</v>
      </c>
      <c r="B669" s="13">
        <v>668</v>
      </c>
      <c r="C669" s="14" t="s">
        <v>1754</v>
      </c>
      <c r="D669" s="12" t="s">
        <v>32</v>
      </c>
      <c r="E669" s="24">
        <v>40</v>
      </c>
      <c r="F669" s="24">
        <v>94000</v>
      </c>
      <c r="G669" s="25">
        <v>3760000</v>
      </c>
      <c r="H669" s="17">
        <v>3760000</v>
      </c>
      <c r="I669" s="18"/>
      <c r="L669" s="12"/>
      <c r="M669" s="15" t="s">
        <v>389</v>
      </c>
    </row>
    <row r="670" spans="1:13" ht="42.75" x14ac:dyDescent="0.2">
      <c r="A670" s="26" t="s">
        <v>1065</v>
      </c>
      <c r="B670" s="13">
        <v>669</v>
      </c>
      <c r="C670" s="14" t="s">
        <v>120</v>
      </c>
      <c r="D670" s="12" t="s">
        <v>30</v>
      </c>
      <c r="E670" s="24">
        <v>600</v>
      </c>
      <c r="F670" s="24">
        <v>20559</v>
      </c>
      <c r="G670" s="25">
        <v>12335400</v>
      </c>
      <c r="H670" s="17">
        <v>12335400</v>
      </c>
      <c r="I670" s="18"/>
      <c r="L670" s="12"/>
      <c r="M670" s="15" t="s">
        <v>389</v>
      </c>
    </row>
    <row r="671" spans="1:13" ht="42.75" x14ac:dyDescent="0.2">
      <c r="A671" s="26" t="s">
        <v>1066</v>
      </c>
      <c r="B671" s="13">
        <v>670</v>
      </c>
      <c r="C671" s="14" t="s">
        <v>1755</v>
      </c>
      <c r="D671" s="12" t="s">
        <v>28</v>
      </c>
      <c r="E671" s="24">
        <v>10</v>
      </c>
      <c r="F671" s="24">
        <v>1500</v>
      </c>
      <c r="G671" s="25">
        <v>15000</v>
      </c>
      <c r="H671" s="17">
        <v>15000</v>
      </c>
      <c r="I671" s="18"/>
      <c r="L671" s="12"/>
      <c r="M671" s="15" t="s">
        <v>389</v>
      </c>
    </row>
    <row r="672" spans="1:13" ht="71.25" x14ac:dyDescent="0.2">
      <c r="A672" s="26" t="s">
        <v>1067</v>
      </c>
      <c r="B672" s="13">
        <v>671</v>
      </c>
      <c r="C672" s="14" t="s">
        <v>124</v>
      </c>
      <c r="D672" s="12" t="s">
        <v>32</v>
      </c>
      <c r="E672" s="24">
        <v>58</v>
      </c>
      <c r="F672" s="24">
        <v>15000</v>
      </c>
      <c r="G672" s="25">
        <v>870000</v>
      </c>
      <c r="H672" s="17">
        <v>870000</v>
      </c>
      <c r="I672" s="18"/>
      <c r="L672" s="12"/>
      <c r="M672" s="15" t="s">
        <v>389</v>
      </c>
    </row>
    <row r="673" spans="1:13" ht="42.75" x14ac:dyDescent="0.2">
      <c r="A673" s="26" t="s">
        <v>1068</v>
      </c>
      <c r="B673" s="13">
        <v>672</v>
      </c>
      <c r="C673" s="14" t="s">
        <v>1756</v>
      </c>
      <c r="D673" s="12" t="s">
        <v>30</v>
      </c>
      <c r="E673" s="24">
        <v>200</v>
      </c>
      <c r="F673" s="24">
        <v>5621</v>
      </c>
      <c r="G673" s="25">
        <v>1124200</v>
      </c>
      <c r="H673" s="17">
        <v>1124200</v>
      </c>
      <c r="I673" s="18"/>
      <c r="L673" s="12"/>
      <c r="M673" s="15" t="s">
        <v>389</v>
      </c>
    </row>
    <row r="674" spans="1:13" ht="42.75" x14ac:dyDescent="0.2">
      <c r="A674" s="26" t="s">
        <v>1069</v>
      </c>
      <c r="B674" s="13">
        <v>673</v>
      </c>
      <c r="C674" s="14" t="s">
        <v>109</v>
      </c>
      <c r="D674" s="12" t="s">
        <v>28</v>
      </c>
      <c r="E674" s="24">
        <v>3</v>
      </c>
      <c r="F674" s="24">
        <v>21811</v>
      </c>
      <c r="G674" s="25">
        <v>65433</v>
      </c>
      <c r="H674" s="17">
        <v>65433</v>
      </c>
      <c r="I674" s="18"/>
      <c r="L674" s="12"/>
      <c r="M674" s="15" t="s">
        <v>389</v>
      </c>
    </row>
    <row r="675" spans="1:13" ht="71.25" x14ac:dyDescent="0.2">
      <c r="A675" s="26" t="s">
        <v>1070</v>
      </c>
      <c r="B675" s="13">
        <v>674</v>
      </c>
      <c r="C675" s="14" t="s">
        <v>114</v>
      </c>
      <c r="D675" s="12" t="s">
        <v>32</v>
      </c>
      <c r="E675" s="24">
        <v>20</v>
      </c>
      <c r="F675" s="24">
        <v>107350</v>
      </c>
      <c r="G675" s="25">
        <v>2147000</v>
      </c>
      <c r="H675" s="17">
        <v>2147000</v>
      </c>
      <c r="I675" s="18"/>
      <c r="L675" s="12"/>
      <c r="M675" s="15" t="s">
        <v>389</v>
      </c>
    </row>
    <row r="676" spans="1:13" ht="71.25" x14ac:dyDescent="0.2">
      <c r="A676" s="26" t="s">
        <v>1071</v>
      </c>
      <c r="B676" s="13">
        <v>675</v>
      </c>
      <c r="C676" s="14" t="s">
        <v>1757</v>
      </c>
      <c r="D676" s="12" t="s">
        <v>32</v>
      </c>
      <c r="E676" s="24">
        <v>20</v>
      </c>
      <c r="F676" s="24">
        <v>119215</v>
      </c>
      <c r="G676" s="25">
        <v>2384300</v>
      </c>
      <c r="H676" s="17">
        <v>2384300</v>
      </c>
      <c r="I676" s="18"/>
      <c r="L676" s="12"/>
      <c r="M676" s="15" t="s">
        <v>389</v>
      </c>
    </row>
    <row r="677" spans="1:13" ht="71.25" x14ac:dyDescent="0.2">
      <c r="A677" s="26" t="s">
        <v>1072</v>
      </c>
      <c r="B677" s="13">
        <v>676</v>
      </c>
      <c r="C677" s="14" t="s">
        <v>1758</v>
      </c>
      <c r="D677" s="12" t="s">
        <v>32</v>
      </c>
      <c r="E677" s="24">
        <v>16</v>
      </c>
      <c r="F677" s="24">
        <v>49000</v>
      </c>
      <c r="G677" s="25">
        <v>784000</v>
      </c>
      <c r="H677" s="17">
        <v>784000</v>
      </c>
      <c r="I677" s="18"/>
      <c r="L677" s="12"/>
      <c r="M677" s="15" t="s">
        <v>389</v>
      </c>
    </row>
    <row r="678" spans="1:13" ht="71.25" x14ac:dyDescent="0.2">
      <c r="A678" s="26" t="s">
        <v>1073</v>
      </c>
      <c r="B678" s="13">
        <v>677</v>
      </c>
      <c r="C678" s="14" t="s">
        <v>1759</v>
      </c>
      <c r="D678" s="12" t="s">
        <v>32</v>
      </c>
      <c r="E678" s="24">
        <v>509</v>
      </c>
      <c r="F678" s="24">
        <v>13560</v>
      </c>
      <c r="G678" s="25">
        <v>6902040</v>
      </c>
      <c r="H678" s="17">
        <v>6902040</v>
      </c>
      <c r="I678" s="18"/>
      <c r="L678" s="12"/>
      <c r="M678" s="15" t="s">
        <v>389</v>
      </c>
    </row>
    <row r="679" spans="1:13" ht="42.75" x14ac:dyDescent="0.2">
      <c r="A679" s="26" t="s">
        <v>1074</v>
      </c>
      <c r="B679" s="13">
        <v>678</v>
      </c>
      <c r="C679" s="14" t="s">
        <v>118</v>
      </c>
      <c r="D679" s="12" t="s">
        <v>30</v>
      </c>
      <c r="E679" s="24">
        <v>350</v>
      </c>
      <c r="F679" s="24">
        <v>43196</v>
      </c>
      <c r="G679" s="25">
        <v>15118600</v>
      </c>
      <c r="H679" s="17">
        <v>15118600</v>
      </c>
      <c r="I679" s="31"/>
      <c r="L679" s="12"/>
      <c r="M679" s="15" t="s">
        <v>389</v>
      </c>
    </row>
    <row r="680" spans="1:13" ht="42.75" x14ac:dyDescent="0.2">
      <c r="A680" s="26" t="s">
        <v>1075</v>
      </c>
      <c r="B680" s="13">
        <v>679</v>
      </c>
      <c r="C680" s="14" t="s">
        <v>1760</v>
      </c>
      <c r="D680" s="12" t="s">
        <v>30</v>
      </c>
      <c r="E680" s="24">
        <v>10</v>
      </c>
      <c r="F680" s="24">
        <v>653844</v>
      </c>
      <c r="G680" s="25">
        <v>6538440</v>
      </c>
      <c r="H680" s="17">
        <v>6538440</v>
      </c>
      <c r="I680" s="31"/>
      <c r="L680" s="12"/>
      <c r="M680" s="15" t="s">
        <v>389</v>
      </c>
    </row>
    <row r="681" spans="1:13" ht="42.75" x14ac:dyDescent="0.2">
      <c r="A681" s="26" t="s">
        <v>1076</v>
      </c>
      <c r="B681" s="13">
        <v>680</v>
      </c>
      <c r="C681" s="14" t="s">
        <v>1761</v>
      </c>
      <c r="D681" s="12" t="s">
        <v>30</v>
      </c>
      <c r="E681" s="24">
        <v>50</v>
      </c>
      <c r="F681" s="24">
        <v>4264</v>
      </c>
      <c r="G681" s="25">
        <v>213200</v>
      </c>
      <c r="H681" s="17">
        <v>213200</v>
      </c>
      <c r="I681" s="18"/>
      <c r="L681" s="12"/>
      <c r="M681" s="15" t="s">
        <v>389</v>
      </c>
    </row>
    <row r="682" spans="1:13" ht="71.25" x14ac:dyDescent="0.2">
      <c r="A682" s="26" t="s">
        <v>1077</v>
      </c>
      <c r="B682" s="13">
        <v>681</v>
      </c>
      <c r="C682" s="14" t="s">
        <v>123</v>
      </c>
      <c r="D682" s="12" t="s">
        <v>32</v>
      </c>
      <c r="E682" s="24">
        <v>16</v>
      </c>
      <c r="F682" s="24">
        <v>52000</v>
      </c>
      <c r="G682" s="25">
        <v>832000</v>
      </c>
      <c r="H682" s="17">
        <v>832000</v>
      </c>
      <c r="I682" s="18"/>
      <c r="L682" s="12"/>
      <c r="M682" s="15" t="s">
        <v>389</v>
      </c>
    </row>
    <row r="683" spans="1:13" ht="71.25" x14ac:dyDescent="0.2">
      <c r="A683" s="26" t="s">
        <v>1078</v>
      </c>
      <c r="B683" s="13">
        <v>682</v>
      </c>
      <c r="C683" s="14" t="s">
        <v>123</v>
      </c>
      <c r="D683" s="12" t="s">
        <v>32</v>
      </c>
      <c r="E683" s="24">
        <v>40</v>
      </c>
      <c r="F683" s="24">
        <v>52000</v>
      </c>
      <c r="G683" s="25">
        <v>2080000</v>
      </c>
      <c r="H683" s="17">
        <v>2080000</v>
      </c>
      <c r="I683" s="31"/>
      <c r="L683" s="12"/>
      <c r="M683" s="15" t="s">
        <v>389</v>
      </c>
    </row>
    <row r="684" spans="1:13" ht="71.25" x14ac:dyDescent="0.2">
      <c r="A684" s="26" t="s">
        <v>1079</v>
      </c>
      <c r="B684" s="13">
        <v>683</v>
      </c>
      <c r="C684" s="14" t="s">
        <v>125</v>
      </c>
      <c r="D684" s="12" t="s">
        <v>32</v>
      </c>
      <c r="E684" s="24">
        <v>50</v>
      </c>
      <c r="F684" s="24">
        <v>35000</v>
      </c>
      <c r="G684" s="25">
        <v>1750000</v>
      </c>
      <c r="H684" s="17">
        <v>1750000</v>
      </c>
      <c r="I684" s="18"/>
      <c r="L684" s="12"/>
      <c r="M684" s="15" t="s">
        <v>389</v>
      </c>
    </row>
    <row r="685" spans="1:13" ht="71.25" x14ac:dyDescent="0.2">
      <c r="A685" s="26" t="s">
        <v>1080</v>
      </c>
      <c r="B685" s="13">
        <v>684</v>
      </c>
      <c r="C685" s="14" t="s">
        <v>1762</v>
      </c>
      <c r="D685" s="12" t="s">
        <v>32</v>
      </c>
      <c r="E685" s="24">
        <v>4</v>
      </c>
      <c r="F685" s="24">
        <v>33900</v>
      </c>
      <c r="G685" s="25">
        <v>135600</v>
      </c>
      <c r="H685" s="17">
        <v>135600</v>
      </c>
      <c r="I685" s="18"/>
      <c r="L685" s="12"/>
      <c r="M685" s="15" t="s">
        <v>389</v>
      </c>
    </row>
    <row r="686" spans="1:13" ht="42.75" x14ac:dyDescent="0.2">
      <c r="A686" s="26" t="s">
        <v>1081</v>
      </c>
      <c r="B686" s="13">
        <v>685</v>
      </c>
      <c r="C686" s="14" t="s">
        <v>1473</v>
      </c>
      <c r="D686" s="12" t="s">
        <v>79</v>
      </c>
      <c r="E686" s="24">
        <v>1</v>
      </c>
      <c r="F686" s="24">
        <v>530051</v>
      </c>
      <c r="G686" s="25">
        <v>530051</v>
      </c>
      <c r="H686" s="17">
        <v>530051</v>
      </c>
      <c r="I686" s="19"/>
      <c r="L686" s="20"/>
      <c r="M686" s="15" t="s">
        <v>389</v>
      </c>
    </row>
    <row r="687" spans="1:13" ht="57" x14ac:dyDescent="0.2">
      <c r="A687" s="26" t="s">
        <v>1082</v>
      </c>
      <c r="B687" s="13">
        <v>686</v>
      </c>
      <c r="C687" s="14" t="s">
        <v>1763</v>
      </c>
      <c r="D687" s="12" t="s">
        <v>1970</v>
      </c>
      <c r="E687" s="24">
        <v>1</v>
      </c>
      <c r="F687" s="24">
        <v>24949</v>
      </c>
      <c r="G687" s="25">
        <v>24949</v>
      </c>
      <c r="H687" s="17">
        <v>24949</v>
      </c>
      <c r="I687" s="31"/>
      <c r="L687" s="12"/>
      <c r="M687" s="15" t="s">
        <v>389</v>
      </c>
    </row>
    <row r="688" spans="1:13" ht="42.75" x14ac:dyDescent="0.2">
      <c r="A688" s="26" t="s">
        <v>1083</v>
      </c>
      <c r="B688" s="13">
        <v>687</v>
      </c>
      <c r="C688" s="14" t="s">
        <v>1473</v>
      </c>
      <c r="D688" s="12" t="s">
        <v>79</v>
      </c>
      <c r="E688" s="24">
        <v>1</v>
      </c>
      <c r="F688" s="24">
        <v>500000</v>
      </c>
      <c r="G688" s="25">
        <v>500000</v>
      </c>
      <c r="H688" s="17">
        <v>500000</v>
      </c>
      <c r="I688" s="18"/>
      <c r="L688" s="12"/>
      <c r="M688" s="15" t="s">
        <v>389</v>
      </c>
    </row>
    <row r="689" spans="1:13" ht="42.75" x14ac:dyDescent="0.2">
      <c r="A689" s="26" t="s">
        <v>1084</v>
      </c>
      <c r="B689" s="13">
        <v>688</v>
      </c>
      <c r="C689" s="14" t="s">
        <v>1764</v>
      </c>
      <c r="D689" s="12" t="s">
        <v>28</v>
      </c>
      <c r="E689" s="24">
        <v>2</v>
      </c>
      <c r="F689" s="24">
        <v>7000</v>
      </c>
      <c r="G689" s="25">
        <v>14000</v>
      </c>
      <c r="H689" s="17">
        <v>14000</v>
      </c>
      <c r="I689" s="18"/>
      <c r="L689" s="12"/>
      <c r="M689" s="15" t="s">
        <v>389</v>
      </c>
    </row>
    <row r="690" spans="1:13" ht="42.75" x14ac:dyDescent="0.2">
      <c r="A690" s="26" t="s">
        <v>1085</v>
      </c>
      <c r="B690" s="13">
        <v>689</v>
      </c>
      <c r="C690" s="14" t="s">
        <v>1765</v>
      </c>
      <c r="D690" s="12" t="s">
        <v>28</v>
      </c>
      <c r="E690" s="24">
        <v>50</v>
      </c>
      <c r="F690" s="24">
        <v>7533</v>
      </c>
      <c r="G690" s="25">
        <v>376650</v>
      </c>
      <c r="H690" s="17">
        <v>376650</v>
      </c>
      <c r="I690" s="18"/>
      <c r="L690" s="12"/>
      <c r="M690" s="15" t="s">
        <v>389</v>
      </c>
    </row>
    <row r="691" spans="1:13" ht="42.75" x14ac:dyDescent="0.2">
      <c r="A691" s="26" t="s">
        <v>1086</v>
      </c>
      <c r="B691" s="13">
        <v>690</v>
      </c>
      <c r="C691" s="14" t="s">
        <v>1473</v>
      </c>
      <c r="D691" s="12" t="s">
        <v>79</v>
      </c>
      <c r="E691" s="24">
        <v>1</v>
      </c>
      <c r="F691" s="24">
        <v>999994</v>
      </c>
      <c r="G691" s="27">
        <v>0</v>
      </c>
      <c r="H691" s="17">
        <v>0</v>
      </c>
      <c r="I691" s="12"/>
      <c r="L691" s="12"/>
      <c r="M691" s="12" t="s">
        <v>2</v>
      </c>
    </row>
    <row r="692" spans="1:13" ht="42.75" x14ac:dyDescent="0.2">
      <c r="A692" s="26" t="s">
        <v>1087</v>
      </c>
      <c r="B692" s="13">
        <v>691</v>
      </c>
      <c r="C692" s="14" t="s">
        <v>130</v>
      </c>
      <c r="D692" s="12" t="s">
        <v>28</v>
      </c>
      <c r="E692" s="24">
        <v>40</v>
      </c>
      <c r="F692" s="24">
        <v>1995</v>
      </c>
      <c r="G692" s="25">
        <v>79800</v>
      </c>
      <c r="H692" s="17">
        <v>79800</v>
      </c>
      <c r="I692" s="18"/>
      <c r="L692" s="12"/>
      <c r="M692" s="15" t="s">
        <v>389</v>
      </c>
    </row>
    <row r="693" spans="1:13" ht="42.75" x14ac:dyDescent="0.2">
      <c r="A693" s="26" t="s">
        <v>1088</v>
      </c>
      <c r="B693" s="13">
        <v>692</v>
      </c>
      <c r="C693" s="14" t="s">
        <v>1766</v>
      </c>
      <c r="D693" s="12" t="s">
        <v>28</v>
      </c>
      <c r="E693" s="24">
        <v>40</v>
      </c>
      <c r="F693" s="24">
        <v>1550</v>
      </c>
      <c r="G693" s="25">
        <v>62000</v>
      </c>
      <c r="H693" s="17">
        <v>62000</v>
      </c>
      <c r="I693" s="18"/>
      <c r="L693" s="12"/>
      <c r="M693" s="15" t="s">
        <v>389</v>
      </c>
    </row>
    <row r="694" spans="1:13" ht="42.75" x14ac:dyDescent="0.2">
      <c r="A694" s="26" t="s">
        <v>1089</v>
      </c>
      <c r="B694" s="13">
        <v>693</v>
      </c>
      <c r="C694" s="14" t="s">
        <v>1767</v>
      </c>
      <c r="D694" s="12" t="s">
        <v>28</v>
      </c>
      <c r="E694" s="24">
        <v>10</v>
      </c>
      <c r="F694" s="24">
        <v>1200</v>
      </c>
      <c r="G694" s="25">
        <v>12000</v>
      </c>
      <c r="H694" s="17">
        <v>12000</v>
      </c>
      <c r="I694" s="18"/>
      <c r="L694" s="12"/>
      <c r="M694" s="15" t="s">
        <v>389</v>
      </c>
    </row>
    <row r="695" spans="1:13" ht="57" x14ac:dyDescent="0.2">
      <c r="A695" s="26" t="s">
        <v>1090</v>
      </c>
      <c r="B695" s="13">
        <v>694</v>
      </c>
      <c r="C695" s="14" t="s">
        <v>1768</v>
      </c>
      <c r="D695" s="12" t="s">
        <v>1970</v>
      </c>
      <c r="E695" s="24">
        <v>3</v>
      </c>
      <c r="F695" s="24">
        <v>7312</v>
      </c>
      <c r="G695" s="25">
        <v>21936</v>
      </c>
      <c r="H695" s="17">
        <v>21936</v>
      </c>
      <c r="I695" s="18"/>
      <c r="L695" s="12"/>
      <c r="M695" s="15" t="s">
        <v>389</v>
      </c>
    </row>
    <row r="696" spans="1:13" ht="42.75" x14ac:dyDescent="0.2">
      <c r="A696" s="26" t="s">
        <v>1091</v>
      </c>
      <c r="B696" s="13">
        <v>695</v>
      </c>
      <c r="C696" s="14" t="s">
        <v>1769</v>
      </c>
      <c r="D696" s="12" t="s">
        <v>28</v>
      </c>
      <c r="E696" s="24">
        <v>100</v>
      </c>
      <c r="F696" s="24">
        <v>1462</v>
      </c>
      <c r="G696" s="25">
        <v>146200</v>
      </c>
      <c r="H696" s="17">
        <v>146200</v>
      </c>
      <c r="I696" s="18"/>
      <c r="L696" s="12"/>
      <c r="M696" s="15" t="s">
        <v>389</v>
      </c>
    </row>
    <row r="697" spans="1:13" ht="42.75" x14ac:dyDescent="0.2">
      <c r="A697" s="26" t="s">
        <v>1092</v>
      </c>
      <c r="B697" s="13">
        <v>696</v>
      </c>
      <c r="C697" s="14" t="s">
        <v>1770</v>
      </c>
      <c r="D697" s="12" t="s">
        <v>28</v>
      </c>
      <c r="E697" s="24">
        <v>1</v>
      </c>
      <c r="F697" s="24">
        <v>70000</v>
      </c>
      <c r="G697" s="25">
        <v>70000</v>
      </c>
      <c r="H697" s="17">
        <v>70000</v>
      </c>
      <c r="I697" s="31"/>
      <c r="L697" s="12"/>
      <c r="M697" s="15" t="s">
        <v>389</v>
      </c>
    </row>
    <row r="698" spans="1:13" ht="71.25" x14ac:dyDescent="0.2">
      <c r="A698" s="26" t="s">
        <v>1093</v>
      </c>
      <c r="B698" s="13">
        <v>697</v>
      </c>
      <c r="C698" s="14" t="s">
        <v>148</v>
      </c>
      <c r="D698" s="12" t="s">
        <v>49</v>
      </c>
      <c r="E698" s="24">
        <v>1</v>
      </c>
      <c r="F698" s="24">
        <v>32000</v>
      </c>
      <c r="G698" s="25">
        <v>32000</v>
      </c>
      <c r="H698" s="17">
        <v>32000</v>
      </c>
      <c r="I698" s="18"/>
      <c r="L698" s="12"/>
      <c r="M698" s="15" t="s">
        <v>389</v>
      </c>
    </row>
    <row r="699" spans="1:13" ht="28.5" x14ac:dyDescent="0.2">
      <c r="A699" s="26" t="s">
        <v>1094</v>
      </c>
      <c r="B699" s="13">
        <v>698</v>
      </c>
      <c r="C699" s="14" t="s">
        <v>148</v>
      </c>
      <c r="D699" s="12" t="s">
        <v>75</v>
      </c>
      <c r="E699" s="24">
        <v>1</v>
      </c>
      <c r="F699" s="24">
        <v>32000</v>
      </c>
      <c r="G699" s="25">
        <v>32000</v>
      </c>
      <c r="H699" s="17">
        <v>32000</v>
      </c>
      <c r="I699" s="23"/>
      <c r="L699" s="12"/>
      <c r="M699" s="15" t="s">
        <v>389</v>
      </c>
    </row>
    <row r="700" spans="1:13" ht="57" x14ac:dyDescent="0.2">
      <c r="A700" s="26" t="s">
        <v>1095</v>
      </c>
      <c r="B700" s="13">
        <v>699</v>
      </c>
      <c r="C700" s="14" t="s">
        <v>1771</v>
      </c>
      <c r="D700" s="12" t="s">
        <v>1970</v>
      </c>
      <c r="E700" s="24">
        <v>4</v>
      </c>
      <c r="F700" s="24">
        <v>112175</v>
      </c>
      <c r="G700" s="25">
        <v>448700</v>
      </c>
      <c r="H700" s="17">
        <v>448700</v>
      </c>
      <c r="I700" s="18"/>
      <c r="L700" s="12"/>
      <c r="M700" s="15" t="s">
        <v>389</v>
      </c>
    </row>
    <row r="701" spans="1:13" ht="57" x14ac:dyDescent="0.2">
      <c r="A701" s="26" t="s">
        <v>1096</v>
      </c>
      <c r="B701" s="13">
        <v>700</v>
      </c>
      <c r="C701" s="14" t="s">
        <v>1772</v>
      </c>
      <c r="D701" s="12" t="s">
        <v>33</v>
      </c>
      <c r="E701" s="24">
        <v>1</v>
      </c>
      <c r="F701" s="24">
        <v>83118</v>
      </c>
      <c r="G701" s="25">
        <v>83118</v>
      </c>
      <c r="H701" s="17">
        <v>83118</v>
      </c>
      <c r="I701" s="23"/>
      <c r="L701" s="12"/>
      <c r="M701" s="15" t="s">
        <v>389</v>
      </c>
    </row>
    <row r="702" spans="1:13" ht="57" x14ac:dyDescent="0.2">
      <c r="A702" s="26" t="s">
        <v>1097</v>
      </c>
      <c r="B702" s="13">
        <v>701</v>
      </c>
      <c r="C702" s="14" t="s">
        <v>146</v>
      </c>
      <c r="D702" s="12" t="s">
        <v>33</v>
      </c>
      <c r="E702" s="24">
        <v>1</v>
      </c>
      <c r="F702" s="24">
        <v>113720</v>
      </c>
      <c r="G702" s="25">
        <v>113720</v>
      </c>
      <c r="H702" s="17">
        <v>113720</v>
      </c>
      <c r="I702" s="18"/>
      <c r="L702" s="18"/>
      <c r="M702" s="15" t="s">
        <v>389</v>
      </c>
    </row>
    <row r="703" spans="1:13" ht="57" x14ac:dyDescent="0.2">
      <c r="A703" s="26" t="s">
        <v>1098</v>
      </c>
      <c r="B703" s="13">
        <v>702</v>
      </c>
      <c r="C703" s="14" t="s">
        <v>1773</v>
      </c>
      <c r="D703" s="12" t="s">
        <v>40</v>
      </c>
      <c r="E703" s="24">
        <v>2</v>
      </c>
      <c r="F703" s="24">
        <v>19032</v>
      </c>
      <c r="G703" s="25">
        <v>38064</v>
      </c>
      <c r="H703" s="17">
        <v>38064</v>
      </c>
      <c r="I703" s="18"/>
      <c r="L703" s="12"/>
      <c r="M703" s="15" t="s">
        <v>389</v>
      </c>
    </row>
    <row r="704" spans="1:13" ht="57" x14ac:dyDescent="0.2">
      <c r="A704" s="26" t="s">
        <v>1099</v>
      </c>
      <c r="B704" s="13">
        <v>703</v>
      </c>
      <c r="C704" s="14" t="s">
        <v>147</v>
      </c>
      <c r="D704" s="12" t="s">
        <v>1970</v>
      </c>
      <c r="E704" s="24">
        <v>7</v>
      </c>
      <c r="F704" s="24">
        <v>33670</v>
      </c>
      <c r="G704" s="25">
        <f>+E704*F704</f>
        <v>235690</v>
      </c>
      <c r="H704" s="17">
        <v>235690</v>
      </c>
      <c r="I704" s="23"/>
      <c r="L704" s="12"/>
      <c r="M704" s="15" t="s">
        <v>389</v>
      </c>
    </row>
    <row r="705" spans="1:13" ht="42.75" x14ac:dyDescent="0.2">
      <c r="A705" s="26" t="s">
        <v>1100</v>
      </c>
      <c r="B705" s="13">
        <v>704</v>
      </c>
      <c r="C705" s="14" t="s">
        <v>1774</v>
      </c>
      <c r="D705" s="12" t="s">
        <v>28</v>
      </c>
      <c r="E705" s="24">
        <v>1</v>
      </c>
      <c r="F705" s="24">
        <v>6000</v>
      </c>
      <c r="G705" s="25">
        <v>6000</v>
      </c>
      <c r="H705" s="17">
        <v>6000</v>
      </c>
      <c r="I705" s="18"/>
      <c r="L705" s="12"/>
      <c r="M705" s="15" t="s">
        <v>389</v>
      </c>
    </row>
    <row r="706" spans="1:13" ht="42.75" x14ac:dyDescent="0.2">
      <c r="A706" s="26" t="s">
        <v>1101</v>
      </c>
      <c r="B706" s="13">
        <v>705</v>
      </c>
      <c r="C706" s="14" t="s">
        <v>1775</v>
      </c>
      <c r="D706" s="12" t="s">
        <v>28</v>
      </c>
      <c r="E706" s="24">
        <v>1</v>
      </c>
      <c r="F706" s="24">
        <v>35859</v>
      </c>
      <c r="G706" s="25">
        <v>35859</v>
      </c>
      <c r="H706" s="17">
        <v>35859</v>
      </c>
      <c r="I706" s="23"/>
      <c r="L706" s="12"/>
      <c r="M706" s="15" t="s">
        <v>389</v>
      </c>
    </row>
    <row r="707" spans="1:13" ht="57" x14ac:dyDescent="0.2">
      <c r="A707" s="26" t="s">
        <v>1102</v>
      </c>
      <c r="B707" s="13">
        <v>706</v>
      </c>
      <c r="C707" s="14" t="s">
        <v>1776</v>
      </c>
      <c r="D707" s="12" t="s">
        <v>1970</v>
      </c>
      <c r="E707" s="24">
        <v>19</v>
      </c>
      <c r="F707" s="24">
        <v>5439</v>
      </c>
      <c r="G707" s="25">
        <f>+E707*F707</f>
        <v>103341</v>
      </c>
      <c r="H707" s="17">
        <v>103341</v>
      </c>
      <c r="I707" s="18"/>
      <c r="L707" s="12"/>
      <c r="M707" s="15" t="s">
        <v>389</v>
      </c>
    </row>
    <row r="708" spans="1:13" ht="57" x14ac:dyDescent="0.2">
      <c r="A708" s="26" t="s">
        <v>1103</v>
      </c>
      <c r="B708" s="13">
        <v>707</v>
      </c>
      <c r="C708" s="14" t="s">
        <v>145</v>
      </c>
      <c r="D708" s="12" t="s">
        <v>1970</v>
      </c>
      <c r="E708" s="24">
        <v>2</v>
      </c>
      <c r="F708" s="24">
        <v>33592</v>
      </c>
      <c r="G708" s="25">
        <v>67184</v>
      </c>
      <c r="H708" s="17">
        <v>67184</v>
      </c>
      <c r="I708" s="18"/>
      <c r="L708" s="18"/>
      <c r="M708" s="15" t="s">
        <v>389</v>
      </c>
    </row>
    <row r="709" spans="1:13" ht="42.75" x14ac:dyDescent="0.2">
      <c r="A709" s="26" t="s">
        <v>1104</v>
      </c>
      <c r="B709" s="13">
        <v>708</v>
      </c>
      <c r="C709" s="14" t="s">
        <v>1777</v>
      </c>
      <c r="D709" s="12" t="s">
        <v>28</v>
      </c>
      <c r="E709" s="24">
        <v>5</v>
      </c>
      <c r="F709" s="24">
        <v>35859</v>
      </c>
      <c r="G709" s="25">
        <v>179295</v>
      </c>
      <c r="H709" s="17">
        <v>179295</v>
      </c>
      <c r="I709" s="18"/>
      <c r="L709" s="12"/>
      <c r="M709" s="15" t="s">
        <v>389</v>
      </c>
    </row>
    <row r="710" spans="1:13" ht="42.75" x14ac:dyDescent="0.2">
      <c r="A710" s="26" t="s">
        <v>1105</v>
      </c>
      <c r="B710" s="13">
        <v>709</v>
      </c>
      <c r="C710" s="14" t="s">
        <v>1778</v>
      </c>
      <c r="D710" s="12" t="s">
        <v>28</v>
      </c>
      <c r="E710" s="24">
        <v>10</v>
      </c>
      <c r="F710" s="24">
        <v>5315</v>
      </c>
      <c r="G710" s="25">
        <v>53150</v>
      </c>
      <c r="H710" s="17">
        <v>53150</v>
      </c>
      <c r="I710" s="18"/>
      <c r="L710" s="12"/>
      <c r="M710" s="15" t="s">
        <v>389</v>
      </c>
    </row>
    <row r="711" spans="1:13" ht="42.75" x14ac:dyDescent="0.2">
      <c r="A711" s="26" t="s">
        <v>1106</v>
      </c>
      <c r="B711" s="13">
        <v>710</v>
      </c>
      <c r="C711" s="14" t="s">
        <v>1473</v>
      </c>
      <c r="D711" s="12" t="s">
        <v>79</v>
      </c>
      <c r="E711" s="24">
        <v>1</v>
      </c>
      <c r="F711" s="24">
        <v>11052973</v>
      </c>
      <c r="G711" s="25">
        <v>11052973</v>
      </c>
      <c r="H711" s="17">
        <v>11052973</v>
      </c>
      <c r="I711" s="23"/>
      <c r="L711" s="12"/>
      <c r="M711" s="15" t="s">
        <v>389</v>
      </c>
    </row>
    <row r="712" spans="1:13" ht="42.75" x14ac:dyDescent="0.2">
      <c r="A712" s="26" t="s">
        <v>1107</v>
      </c>
      <c r="B712" s="13">
        <v>711</v>
      </c>
      <c r="C712" s="14" t="s">
        <v>1779</v>
      </c>
      <c r="D712" s="12" t="s">
        <v>28</v>
      </c>
      <c r="E712" s="24">
        <v>1</v>
      </c>
      <c r="F712" s="24">
        <v>1643000</v>
      </c>
      <c r="G712" s="25">
        <v>1643000</v>
      </c>
      <c r="H712" s="17">
        <v>1643000</v>
      </c>
      <c r="I712" s="18"/>
      <c r="L712" s="12"/>
      <c r="M712" s="15" t="s">
        <v>389</v>
      </c>
    </row>
    <row r="713" spans="1:13" ht="57" x14ac:dyDescent="0.2">
      <c r="A713" s="26" t="s">
        <v>1108</v>
      </c>
      <c r="B713" s="13">
        <v>712</v>
      </c>
      <c r="C713" s="14" t="s">
        <v>1780</v>
      </c>
      <c r="D713" s="12" t="s">
        <v>40</v>
      </c>
      <c r="E713" s="24">
        <v>1</v>
      </c>
      <c r="F713" s="24">
        <v>70329</v>
      </c>
      <c r="G713" s="25">
        <v>70329</v>
      </c>
      <c r="H713" s="17">
        <v>70329</v>
      </c>
      <c r="I713" s="23"/>
      <c r="L713" s="12"/>
      <c r="M713" s="15" t="s">
        <v>389</v>
      </c>
    </row>
    <row r="714" spans="1:13" ht="57" x14ac:dyDescent="0.2">
      <c r="A714" s="26" t="s">
        <v>1109</v>
      </c>
      <c r="B714" s="13">
        <v>713</v>
      </c>
      <c r="C714" s="14" t="s">
        <v>158</v>
      </c>
      <c r="D714" s="12" t="s">
        <v>40</v>
      </c>
      <c r="E714" s="24">
        <v>2</v>
      </c>
      <c r="F714" s="24">
        <v>68614</v>
      </c>
      <c r="G714" s="25">
        <v>137228</v>
      </c>
      <c r="H714" s="17">
        <v>137228</v>
      </c>
      <c r="I714" s="18"/>
      <c r="L714" s="12"/>
      <c r="M714" s="15" t="s">
        <v>389</v>
      </c>
    </row>
    <row r="715" spans="1:13" ht="57" x14ac:dyDescent="0.2">
      <c r="A715" s="26" t="s">
        <v>1110</v>
      </c>
      <c r="B715" s="13">
        <v>714</v>
      </c>
      <c r="C715" s="14" t="s">
        <v>155</v>
      </c>
      <c r="D715" s="12" t="s">
        <v>40</v>
      </c>
      <c r="E715" s="24">
        <v>3</v>
      </c>
      <c r="F715" s="24">
        <v>8440</v>
      </c>
      <c r="G715" s="25">
        <v>25320</v>
      </c>
      <c r="H715" s="17">
        <v>25320</v>
      </c>
      <c r="I715" s="23"/>
      <c r="L715" s="12"/>
      <c r="M715" s="15" t="s">
        <v>389</v>
      </c>
    </row>
    <row r="716" spans="1:13" ht="42.75" x14ac:dyDescent="0.2">
      <c r="A716" s="26" t="s">
        <v>1111</v>
      </c>
      <c r="B716" s="13">
        <v>715</v>
      </c>
      <c r="C716" s="14" t="s">
        <v>1781</v>
      </c>
      <c r="D716" s="12" t="s">
        <v>28</v>
      </c>
      <c r="E716" s="24">
        <v>3500</v>
      </c>
      <c r="F716" s="24">
        <v>763</v>
      </c>
      <c r="G716" s="25">
        <v>2670500</v>
      </c>
      <c r="H716" s="17">
        <v>2670500</v>
      </c>
      <c r="I716" s="18"/>
      <c r="L716" s="12"/>
      <c r="M716" s="15" t="s">
        <v>389</v>
      </c>
    </row>
    <row r="717" spans="1:13" ht="57" x14ac:dyDescent="0.2">
      <c r="A717" s="26" t="s">
        <v>1112</v>
      </c>
      <c r="B717" s="13">
        <v>716</v>
      </c>
      <c r="C717" s="14" t="s">
        <v>151</v>
      </c>
      <c r="D717" s="12" t="s">
        <v>1970</v>
      </c>
      <c r="E717" s="24">
        <v>6</v>
      </c>
      <c r="F717" s="24">
        <v>16406</v>
      </c>
      <c r="G717" s="25">
        <v>98436</v>
      </c>
      <c r="H717" s="17">
        <v>98436</v>
      </c>
      <c r="I717" s="23"/>
      <c r="L717" s="34"/>
      <c r="M717" s="15" t="s">
        <v>389</v>
      </c>
    </row>
    <row r="718" spans="1:13" ht="57" x14ac:dyDescent="0.2">
      <c r="A718" s="26" t="s">
        <v>1113</v>
      </c>
      <c r="B718" s="13">
        <v>717</v>
      </c>
      <c r="C718" s="14" t="s">
        <v>1503</v>
      </c>
      <c r="D718" s="12" t="s">
        <v>1970</v>
      </c>
      <c r="E718" s="24">
        <v>6</v>
      </c>
      <c r="F718" s="24">
        <v>313575</v>
      </c>
      <c r="G718" s="25">
        <v>1881450</v>
      </c>
      <c r="H718" s="17">
        <v>1881450</v>
      </c>
      <c r="I718" s="23"/>
      <c r="L718" s="12"/>
      <c r="M718" s="15" t="s">
        <v>389</v>
      </c>
    </row>
    <row r="719" spans="1:13" ht="71.25" x14ac:dyDescent="0.2">
      <c r="A719" s="26" t="s">
        <v>1114</v>
      </c>
      <c r="B719" s="13">
        <v>718</v>
      </c>
      <c r="C719" s="14" t="s">
        <v>1782</v>
      </c>
      <c r="D719" s="12" t="s">
        <v>32</v>
      </c>
      <c r="E719" s="24">
        <v>1</v>
      </c>
      <c r="F719" s="24">
        <v>570000</v>
      </c>
      <c r="G719" s="25">
        <v>570000</v>
      </c>
      <c r="H719" s="17">
        <v>570000</v>
      </c>
      <c r="I719" s="18"/>
      <c r="L719" s="12"/>
      <c r="M719" s="15" t="s">
        <v>389</v>
      </c>
    </row>
    <row r="720" spans="1:13" ht="42.75" x14ac:dyDescent="0.2">
      <c r="A720" s="26" t="s">
        <v>1115</v>
      </c>
      <c r="B720" s="13">
        <v>719</v>
      </c>
      <c r="C720" s="14" t="s">
        <v>1505</v>
      </c>
      <c r="D720" s="12" t="s">
        <v>169</v>
      </c>
      <c r="E720" s="24">
        <v>1</v>
      </c>
      <c r="F720" s="24">
        <v>31634</v>
      </c>
      <c r="G720" s="25">
        <v>31634</v>
      </c>
      <c r="H720" s="17">
        <v>31634</v>
      </c>
      <c r="I720" s="18"/>
      <c r="L720" s="12"/>
      <c r="M720" s="15" t="s">
        <v>389</v>
      </c>
    </row>
    <row r="721" spans="1:13" ht="42.75" x14ac:dyDescent="0.2">
      <c r="A721" s="26" t="s">
        <v>1116</v>
      </c>
      <c r="B721" s="13">
        <v>720</v>
      </c>
      <c r="C721" s="14" t="s">
        <v>1783</v>
      </c>
      <c r="D721" s="12" t="s">
        <v>28</v>
      </c>
      <c r="E721" s="24">
        <v>50</v>
      </c>
      <c r="F721" s="24">
        <v>5456</v>
      </c>
      <c r="G721" s="25">
        <v>272800</v>
      </c>
      <c r="H721" s="17">
        <v>272800</v>
      </c>
      <c r="I721" s="18"/>
      <c r="L721" s="12"/>
      <c r="M721" s="15" t="s">
        <v>389</v>
      </c>
    </row>
    <row r="722" spans="1:13" ht="42.75" x14ac:dyDescent="0.2">
      <c r="A722" s="26" t="s">
        <v>1117</v>
      </c>
      <c r="B722" s="13">
        <v>721</v>
      </c>
      <c r="C722" s="14" t="s">
        <v>1473</v>
      </c>
      <c r="D722" s="12" t="s">
        <v>79</v>
      </c>
      <c r="E722" s="24">
        <v>1</v>
      </c>
      <c r="F722" s="24">
        <v>16979353</v>
      </c>
      <c r="G722" s="25">
        <f>46979353-30000000</f>
        <v>16979353</v>
      </c>
      <c r="H722" s="17">
        <v>16979353</v>
      </c>
      <c r="I722" s="18"/>
      <c r="L722" s="12"/>
      <c r="M722" s="15" t="s">
        <v>389</v>
      </c>
    </row>
    <row r="723" spans="1:13" ht="42.75" x14ac:dyDescent="0.2">
      <c r="A723" s="26" t="s">
        <v>1118</v>
      </c>
      <c r="B723" s="13">
        <v>722</v>
      </c>
      <c r="C723" s="14" t="s">
        <v>1784</v>
      </c>
      <c r="D723" s="12" t="s">
        <v>28</v>
      </c>
      <c r="E723" s="24">
        <v>3000</v>
      </c>
      <c r="F723" s="24">
        <v>270</v>
      </c>
      <c r="G723" s="25">
        <v>810000</v>
      </c>
      <c r="H723" s="17">
        <v>810000</v>
      </c>
      <c r="I723" s="18"/>
      <c r="L723" s="12"/>
      <c r="M723" s="15" t="s">
        <v>389</v>
      </c>
    </row>
    <row r="724" spans="1:13" ht="42.75" x14ac:dyDescent="0.2">
      <c r="A724" s="26" t="s">
        <v>1119</v>
      </c>
      <c r="B724" s="13">
        <v>723</v>
      </c>
      <c r="C724" s="14" t="s">
        <v>1785</v>
      </c>
      <c r="D724" s="12" t="s">
        <v>28</v>
      </c>
      <c r="E724" s="24">
        <v>300</v>
      </c>
      <c r="F724" s="24">
        <v>269</v>
      </c>
      <c r="G724" s="25">
        <v>80700</v>
      </c>
      <c r="H724" s="17">
        <v>80700</v>
      </c>
      <c r="I724" s="18"/>
      <c r="L724" s="12"/>
      <c r="M724" s="15" t="s">
        <v>389</v>
      </c>
    </row>
    <row r="725" spans="1:13" ht="42.75" x14ac:dyDescent="0.2">
      <c r="A725" s="26" t="s">
        <v>1120</v>
      </c>
      <c r="B725" s="13">
        <v>724</v>
      </c>
      <c r="C725" s="14" t="s">
        <v>1786</v>
      </c>
      <c r="D725" s="12" t="s">
        <v>28</v>
      </c>
      <c r="E725" s="24">
        <v>100</v>
      </c>
      <c r="F725" s="24">
        <v>150</v>
      </c>
      <c r="G725" s="25">
        <v>15000</v>
      </c>
      <c r="H725" s="17">
        <v>15000</v>
      </c>
      <c r="I725" s="18"/>
      <c r="L725" s="12"/>
      <c r="M725" s="15" t="s">
        <v>389</v>
      </c>
    </row>
    <row r="726" spans="1:13" ht="42.75" x14ac:dyDescent="0.2">
      <c r="A726" s="26" t="s">
        <v>1121</v>
      </c>
      <c r="B726" s="13">
        <v>725</v>
      </c>
      <c r="C726" s="14" t="s">
        <v>1787</v>
      </c>
      <c r="D726" s="12" t="s">
        <v>28</v>
      </c>
      <c r="E726" s="24">
        <v>15</v>
      </c>
      <c r="F726" s="24">
        <v>12000</v>
      </c>
      <c r="G726" s="25">
        <v>180000</v>
      </c>
      <c r="H726" s="17">
        <v>180000</v>
      </c>
      <c r="I726" s="18"/>
      <c r="L726" s="12"/>
      <c r="M726" s="15" t="s">
        <v>389</v>
      </c>
    </row>
    <row r="727" spans="1:13" ht="42.75" x14ac:dyDescent="0.2">
      <c r="A727" s="26" t="s">
        <v>1122</v>
      </c>
      <c r="B727" s="13">
        <v>726</v>
      </c>
      <c r="C727" s="14" t="s">
        <v>167</v>
      </c>
      <c r="D727" s="12" t="s">
        <v>30</v>
      </c>
      <c r="E727" s="24">
        <v>50</v>
      </c>
      <c r="F727" s="24">
        <v>39368</v>
      </c>
      <c r="G727" s="25">
        <v>1968400</v>
      </c>
      <c r="H727" s="17">
        <v>1968400</v>
      </c>
      <c r="I727" s="18"/>
      <c r="L727" s="12"/>
      <c r="M727" s="15" t="s">
        <v>389</v>
      </c>
    </row>
    <row r="728" spans="1:13" ht="42.75" x14ac:dyDescent="0.2">
      <c r="A728" s="26" t="s">
        <v>1123</v>
      </c>
      <c r="B728" s="13">
        <v>727</v>
      </c>
      <c r="C728" s="14" t="s">
        <v>1788</v>
      </c>
      <c r="D728" s="12" t="s">
        <v>28</v>
      </c>
      <c r="E728" s="24">
        <v>300</v>
      </c>
      <c r="F728" s="24">
        <v>158</v>
      </c>
      <c r="G728" s="25">
        <v>47400</v>
      </c>
      <c r="H728" s="17">
        <v>47400</v>
      </c>
      <c r="I728" s="18"/>
      <c r="L728" s="12"/>
      <c r="M728" s="15" t="s">
        <v>389</v>
      </c>
    </row>
    <row r="729" spans="1:13" ht="99.75" x14ac:dyDescent="0.2">
      <c r="A729" s="26" t="s">
        <v>1124</v>
      </c>
      <c r="B729" s="13">
        <v>728</v>
      </c>
      <c r="C729" s="14" t="s">
        <v>160</v>
      </c>
      <c r="D729" s="12" t="s">
        <v>27</v>
      </c>
      <c r="E729" s="24">
        <v>50</v>
      </c>
      <c r="F729" s="24">
        <v>15870</v>
      </c>
      <c r="G729" s="25">
        <v>793500</v>
      </c>
      <c r="H729" s="17">
        <v>793500</v>
      </c>
      <c r="I729" s="18"/>
      <c r="L729" s="12"/>
      <c r="M729" s="15" t="s">
        <v>389</v>
      </c>
    </row>
    <row r="730" spans="1:13" ht="42.75" x14ac:dyDescent="0.2">
      <c r="A730" s="26" t="s">
        <v>1125</v>
      </c>
      <c r="B730" s="13">
        <v>729</v>
      </c>
      <c r="C730" s="14" t="s">
        <v>1510</v>
      </c>
      <c r="D730" s="12" t="s">
        <v>28</v>
      </c>
      <c r="E730" s="24">
        <v>10000</v>
      </c>
      <c r="F730" s="24">
        <v>1421</v>
      </c>
      <c r="G730" s="25">
        <v>14210000</v>
      </c>
      <c r="H730" s="17">
        <v>14210000</v>
      </c>
      <c r="I730" s="18"/>
      <c r="L730" s="12"/>
      <c r="M730" s="15" t="s">
        <v>389</v>
      </c>
    </row>
    <row r="731" spans="1:13" ht="42.75" x14ac:dyDescent="0.2">
      <c r="A731" s="26" t="s">
        <v>1126</v>
      </c>
      <c r="B731" s="13">
        <v>730</v>
      </c>
      <c r="C731" s="14" t="s">
        <v>164</v>
      </c>
      <c r="D731" s="12" t="s">
        <v>30</v>
      </c>
      <c r="E731" s="24">
        <v>50</v>
      </c>
      <c r="F731" s="24">
        <v>1873</v>
      </c>
      <c r="G731" s="25">
        <v>93650</v>
      </c>
      <c r="H731" s="17">
        <v>93650</v>
      </c>
      <c r="I731" s="19"/>
      <c r="L731" s="15"/>
      <c r="M731" s="15" t="s">
        <v>389</v>
      </c>
    </row>
    <row r="732" spans="1:13" ht="42.75" x14ac:dyDescent="0.2">
      <c r="A732" s="26" t="s">
        <v>1127</v>
      </c>
      <c r="B732" s="13">
        <v>731</v>
      </c>
      <c r="C732" s="14" t="s">
        <v>164</v>
      </c>
      <c r="D732" s="12" t="s">
        <v>28</v>
      </c>
      <c r="E732" s="24">
        <v>200</v>
      </c>
      <c r="F732" s="24">
        <v>1874</v>
      </c>
      <c r="G732" s="25">
        <v>374800</v>
      </c>
      <c r="H732" s="17">
        <v>374800</v>
      </c>
      <c r="I732" s="18"/>
      <c r="L732" s="12"/>
      <c r="M732" s="15" t="s">
        <v>389</v>
      </c>
    </row>
    <row r="733" spans="1:13" ht="42.75" x14ac:dyDescent="0.2">
      <c r="A733" s="26" t="s">
        <v>1128</v>
      </c>
      <c r="B733" s="13">
        <v>732</v>
      </c>
      <c r="C733" s="14" t="s">
        <v>166</v>
      </c>
      <c r="D733" s="12" t="s">
        <v>149</v>
      </c>
      <c r="E733" s="24">
        <v>20</v>
      </c>
      <c r="F733" s="24">
        <v>8595</v>
      </c>
      <c r="G733" s="25">
        <v>171900</v>
      </c>
      <c r="H733" s="17">
        <v>171900</v>
      </c>
      <c r="I733" s="18"/>
      <c r="L733" s="12"/>
      <c r="M733" s="15" t="s">
        <v>389</v>
      </c>
    </row>
    <row r="734" spans="1:13" ht="42.75" x14ac:dyDescent="0.2">
      <c r="A734" s="26" t="s">
        <v>1129</v>
      </c>
      <c r="B734" s="13">
        <v>733</v>
      </c>
      <c r="C734" s="14" t="s">
        <v>1789</v>
      </c>
      <c r="D734" s="12" t="s">
        <v>28</v>
      </c>
      <c r="E734" s="24">
        <v>135</v>
      </c>
      <c r="F734" s="24">
        <v>554</v>
      </c>
      <c r="G734" s="25">
        <v>74790</v>
      </c>
      <c r="H734" s="17">
        <v>74790</v>
      </c>
      <c r="I734" s="18"/>
      <c r="L734" s="12"/>
      <c r="M734" s="15" t="s">
        <v>389</v>
      </c>
    </row>
    <row r="735" spans="1:13" ht="42.75" x14ac:dyDescent="0.2">
      <c r="A735" s="26" t="s">
        <v>1130</v>
      </c>
      <c r="B735" s="13">
        <v>734</v>
      </c>
      <c r="C735" s="14" t="s">
        <v>1790</v>
      </c>
      <c r="D735" s="12" t="s">
        <v>28</v>
      </c>
      <c r="E735" s="24">
        <v>270</v>
      </c>
      <c r="F735" s="24">
        <v>602</v>
      </c>
      <c r="G735" s="25">
        <v>162540</v>
      </c>
      <c r="H735" s="17">
        <v>162540</v>
      </c>
      <c r="I735" s="18"/>
      <c r="L735" s="12"/>
      <c r="M735" s="15" t="s">
        <v>389</v>
      </c>
    </row>
    <row r="736" spans="1:13" ht="42.75" x14ac:dyDescent="0.2">
      <c r="A736" s="26" t="s">
        <v>1131</v>
      </c>
      <c r="B736" s="13">
        <v>735</v>
      </c>
      <c r="C736" s="14" t="s">
        <v>1791</v>
      </c>
      <c r="D736" s="12" t="s">
        <v>28</v>
      </c>
      <c r="E736" s="24">
        <v>6</v>
      </c>
      <c r="F736" s="24">
        <v>7858</v>
      </c>
      <c r="G736" s="25">
        <v>47148</v>
      </c>
      <c r="H736" s="17">
        <v>47148</v>
      </c>
      <c r="I736" s="18"/>
      <c r="L736" s="12"/>
      <c r="M736" s="15" t="s">
        <v>389</v>
      </c>
    </row>
    <row r="737" spans="1:13" ht="42.75" x14ac:dyDescent="0.2">
      <c r="A737" s="26" t="s">
        <v>1132</v>
      </c>
      <c r="B737" s="13">
        <v>736</v>
      </c>
      <c r="C737" s="14" t="s">
        <v>1792</v>
      </c>
      <c r="D737" s="12" t="s">
        <v>28</v>
      </c>
      <c r="E737" s="24">
        <v>10</v>
      </c>
      <c r="F737" s="24">
        <v>12000</v>
      </c>
      <c r="G737" s="25">
        <v>120000</v>
      </c>
      <c r="H737" s="17">
        <v>120000</v>
      </c>
      <c r="I737" s="18"/>
      <c r="L737" s="12"/>
      <c r="M737" s="15" t="s">
        <v>389</v>
      </c>
    </row>
    <row r="738" spans="1:13" ht="42.75" x14ac:dyDescent="0.2">
      <c r="A738" s="26" t="s">
        <v>1133</v>
      </c>
      <c r="B738" s="13">
        <v>737</v>
      </c>
      <c r="C738" s="14" t="s">
        <v>1793</v>
      </c>
      <c r="D738" s="12" t="s">
        <v>28</v>
      </c>
      <c r="E738" s="24">
        <v>6</v>
      </c>
      <c r="F738" s="24">
        <v>7084</v>
      </c>
      <c r="G738" s="25">
        <v>42504</v>
      </c>
      <c r="H738" s="17">
        <v>42504</v>
      </c>
      <c r="I738" s="18"/>
      <c r="L738" s="12"/>
      <c r="M738" s="15" t="s">
        <v>389</v>
      </c>
    </row>
    <row r="739" spans="1:13" ht="42.75" x14ac:dyDescent="0.2">
      <c r="A739" s="26" t="s">
        <v>1134</v>
      </c>
      <c r="B739" s="13">
        <v>738</v>
      </c>
      <c r="C739" s="14" t="s">
        <v>1794</v>
      </c>
      <c r="D739" s="12" t="s">
        <v>28</v>
      </c>
      <c r="E739" s="24">
        <v>22500</v>
      </c>
      <c r="F739" s="24">
        <v>445</v>
      </c>
      <c r="G739" s="25">
        <v>10012500</v>
      </c>
      <c r="H739" s="17">
        <v>10012500</v>
      </c>
      <c r="I739" s="18"/>
      <c r="L739" s="12"/>
      <c r="M739" s="15" t="s">
        <v>389</v>
      </c>
    </row>
    <row r="740" spans="1:13" ht="42.75" x14ac:dyDescent="0.2">
      <c r="A740" s="26" t="s">
        <v>1135</v>
      </c>
      <c r="B740" s="13">
        <v>739</v>
      </c>
      <c r="C740" s="14" t="s">
        <v>1795</v>
      </c>
      <c r="D740" s="12" t="s">
        <v>28</v>
      </c>
      <c r="E740" s="24">
        <v>150</v>
      </c>
      <c r="F740" s="24">
        <v>424</v>
      </c>
      <c r="G740" s="25">
        <v>63600</v>
      </c>
      <c r="H740" s="17">
        <v>63600</v>
      </c>
      <c r="I740" s="18"/>
      <c r="L740" s="12"/>
      <c r="M740" s="15" t="s">
        <v>389</v>
      </c>
    </row>
    <row r="741" spans="1:13" ht="42.75" x14ac:dyDescent="0.2">
      <c r="A741" s="26" t="s">
        <v>1136</v>
      </c>
      <c r="B741" s="13">
        <v>740</v>
      </c>
      <c r="C741" s="14" t="s">
        <v>1796</v>
      </c>
      <c r="D741" s="12" t="s">
        <v>28</v>
      </c>
      <c r="E741" s="24">
        <v>15</v>
      </c>
      <c r="F741" s="24">
        <v>526</v>
      </c>
      <c r="G741" s="25">
        <v>7890</v>
      </c>
      <c r="H741" s="17">
        <v>7890</v>
      </c>
      <c r="I741" s="18"/>
      <c r="L741" s="12"/>
      <c r="M741" s="15" t="s">
        <v>389</v>
      </c>
    </row>
    <row r="742" spans="1:13" ht="42.75" x14ac:dyDescent="0.2">
      <c r="A742" s="26" t="s">
        <v>1137</v>
      </c>
      <c r="B742" s="13">
        <v>741</v>
      </c>
      <c r="C742" s="14" t="s">
        <v>1797</v>
      </c>
      <c r="D742" s="12" t="s">
        <v>28</v>
      </c>
      <c r="E742" s="24">
        <v>30</v>
      </c>
      <c r="F742" s="24">
        <v>2132</v>
      </c>
      <c r="G742" s="25">
        <v>63960</v>
      </c>
      <c r="H742" s="17">
        <v>63960</v>
      </c>
      <c r="I742" s="18"/>
      <c r="L742" s="12"/>
      <c r="M742" s="15" t="s">
        <v>389</v>
      </c>
    </row>
    <row r="743" spans="1:13" ht="42.75" x14ac:dyDescent="0.2">
      <c r="A743" s="26" t="s">
        <v>1138</v>
      </c>
      <c r="B743" s="13">
        <v>742</v>
      </c>
      <c r="C743" s="14" t="s">
        <v>1798</v>
      </c>
      <c r="D743" s="12" t="s">
        <v>28</v>
      </c>
      <c r="E743" s="24">
        <v>20</v>
      </c>
      <c r="F743" s="24">
        <v>2865</v>
      </c>
      <c r="G743" s="25">
        <v>57300</v>
      </c>
      <c r="H743" s="17">
        <v>57300</v>
      </c>
      <c r="I743" s="18"/>
      <c r="L743" s="12"/>
      <c r="M743" s="15" t="s">
        <v>389</v>
      </c>
    </row>
    <row r="744" spans="1:13" ht="42.75" x14ac:dyDescent="0.2">
      <c r="A744" s="26" t="s">
        <v>1139</v>
      </c>
      <c r="B744" s="13">
        <v>743</v>
      </c>
      <c r="C744" s="14" t="s">
        <v>1799</v>
      </c>
      <c r="D744" s="12" t="s">
        <v>28</v>
      </c>
      <c r="E744" s="24">
        <v>50</v>
      </c>
      <c r="F744" s="24">
        <v>3744</v>
      </c>
      <c r="G744" s="25">
        <v>187200</v>
      </c>
      <c r="H744" s="17">
        <v>187200</v>
      </c>
      <c r="I744" s="18"/>
      <c r="L744" s="12"/>
      <c r="M744" s="15" t="s">
        <v>389</v>
      </c>
    </row>
    <row r="745" spans="1:13" ht="42.75" x14ac:dyDescent="0.2">
      <c r="A745" s="26" t="s">
        <v>1140</v>
      </c>
      <c r="B745" s="13">
        <v>744</v>
      </c>
      <c r="C745" s="14" t="s">
        <v>1800</v>
      </c>
      <c r="D745" s="12" t="s">
        <v>149</v>
      </c>
      <c r="E745" s="24">
        <v>50</v>
      </c>
      <c r="F745" s="24">
        <v>3000</v>
      </c>
      <c r="G745" s="25">
        <v>150000</v>
      </c>
      <c r="H745" s="17">
        <v>150000</v>
      </c>
      <c r="I745" s="18"/>
      <c r="L745" s="12"/>
      <c r="M745" s="15" t="s">
        <v>389</v>
      </c>
    </row>
    <row r="746" spans="1:13" ht="42.75" x14ac:dyDescent="0.2">
      <c r="A746" s="26" t="s">
        <v>1141</v>
      </c>
      <c r="B746" s="13">
        <v>745</v>
      </c>
      <c r="C746" s="14" t="s">
        <v>1801</v>
      </c>
      <c r="D746" s="12" t="s">
        <v>28</v>
      </c>
      <c r="E746" s="24">
        <v>140</v>
      </c>
      <c r="F746" s="24">
        <v>12000</v>
      </c>
      <c r="G746" s="25">
        <v>1680000</v>
      </c>
      <c r="H746" s="17">
        <v>1680000</v>
      </c>
      <c r="I746" s="18"/>
      <c r="L746" s="12"/>
      <c r="M746" s="15" t="s">
        <v>389</v>
      </c>
    </row>
    <row r="747" spans="1:13" ht="42.75" x14ac:dyDescent="0.2">
      <c r="A747" s="26" t="s">
        <v>1142</v>
      </c>
      <c r="B747" s="13">
        <v>746</v>
      </c>
      <c r="C747" s="14" t="s">
        <v>1802</v>
      </c>
      <c r="D747" s="12" t="s">
        <v>28</v>
      </c>
      <c r="E747" s="24">
        <v>100</v>
      </c>
      <c r="F747" s="24">
        <v>1012</v>
      </c>
      <c r="G747" s="25">
        <v>101200</v>
      </c>
      <c r="H747" s="17">
        <v>101200</v>
      </c>
      <c r="I747" s="19"/>
      <c r="L747" s="20"/>
      <c r="M747" s="15" t="s">
        <v>389</v>
      </c>
    </row>
    <row r="748" spans="1:13" ht="42.75" x14ac:dyDescent="0.2">
      <c r="A748" s="26" t="s">
        <v>1143</v>
      </c>
      <c r="B748" s="13">
        <v>747</v>
      </c>
      <c r="C748" s="14" t="s">
        <v>1803</v>
      </c>
      <c r="D748" s="12" t="s">
        <v>28</v>
      </c>
      <c r="E748" s="24">
        <v>10</v>
      </c>
      <c r="F748" s="24">
        <v>3500</v>
      </c>
      <c r="G748" s="25">
        <v>35000</v>
      </c>
      <c r="H748" s="17">
        <v>35000</v>
      </c>
      <c r="I748" s="18"/>
      <c r="L748" s="12"/>
      <c r="M748" s="15" t="s">
        <v>389</v>
      </c>
    </row>
    <row r="749" spans="1:13" ht="42.75" x14ac:dyDescent="0.2">
      <c r="A749" s="26" t="s">
        <v>1144</v>
      </c>
      <c r="B749" s="13">
        <v>748</v>
      </c>
      <c r="C749" s="14" t="s">
        <v>1804</v>
      </c>
      <c r="D749" s="12" t="s">
        <v>28</v>
      </c>
      <c r="E749" s="24">
        <v>100</v>
      </c>
      <c r="F749" s="24">
        <v>279</v>
      </c>
      <c r="G749" s="25">
        <v>27900</v>
      </c>
      <c r="H749" s="17">
        <v>27900</v>
      </c>
      <c r="I749" s="18"/>
      <c r="L749" s="12"/>
      <c r="M749" s="15" t="s">
        <v>389</v>
      </c>
    </row>
    <row r="750" spans="1:13" ht="99.75" x14ac:dyDescent="0.2">
      <c r="A750" s="26" t="s">
        <v>1145</v>
      </c>
      <c r="B750" s="13">
        <v>749</v>
      </c>
      <c r="C750" s="14" t="s">
        <v>1805</v>
      </c>
      <c r="D750" s="12" t="s">
        <v>27</v>
      </c>
      <c r="E750" s="24">
        <v>10</v>
      </c>
      <c r="F750" s="24">
        <v>1790</v>
      </c>
      <c r="G750" s="25">
        <v>17900</v>
      </c>
      <c r="H750" s="17">
        <v>17900</v>
      </c>
      <c r="I750" s="18"/>
      <c r="L750" s="12"/>
      <c r="M750" s="15" t="s">
        <v>389</v>
      </c>
    </row>
    <row r="751" spans="1:13" ht="42.75" x14ac:dyDescent="0.2">
      <c r="A751" s="26" t="s">
        <v>1146</v>
      </c>
      <c r="B751" s="13">
        <v>750</v>
      </c>
      <c r="C751" s="14" t="s">
        <v>1805</v>
      </c>
      <c r="D751" s="12" t="s">
        <v>28</v>
      </c>
      <c r="E751" s="24">
        <v>30</v>
      </c>
      <c r="F751" s="24">
        <v>1789</v>
      </c>
      <c r="G751" s="25">
        <v>53670</v>
      </c>
      <c r="H751" s="17">
        <v>53670</v>
      </c>
      <c r="I751" s="18"/>
      <c r="L751" s="12"/>
      <c r="M751" s="15" t="s">
        <v>389</v>
      </c>
    </row>
    <row r="752" spans="1:13" ht="57" x14ac:dyDescent="0.2">
      <c r="A752" s="26" t="s">
        <v>1147</v>
      </c>
      <c r="B752" s="13">
        <v>751</v>
      </c>
      <c r="C752" s="14" t="s">
        <v>198</v>
      </c>
      <c r="D752" s="12" t="s">
        <v>28</v>
      </c>
      <c r="E752" s="24">
        <v>10</v>
      </c>
      <c r="F752" s="24">
        <v>8000</v>
      </c>
      <c r="G752" s="25">
        <v>80000</v>
      </c>
      <c r="H752" s="17">
        <v>80000</v>
      </c>
      <c r="I752" s="18"/>
      <c r="L752" s="12"/>
      <c r="M752" s="15" t="s">
        <v>389</v>
      </c>
    </row>
    <row r="753" spans="1:13" ht="57" x14ac:dyDescent="0.2">
      <c r="A753" s="26" t="s">
        <v>1148</v>
      </c>
      <c r="B753" s="13">
        <v>752</v>
      </c>
      <c r="C753" s="14" t="s">
        <v>204</v>
      </c>
      <c r="D753" s="12" t="s">
        <v>28</v>
      </c>
      <c r="E753" s="24">
        <v>10</v>
      </c>
      <c r="F753" s="24">
        <v>8500</v>
      </c>
      <c r="G753" s="25">
        <v>85000</v>
      </c>
      <c r="H753" s="17">
        <v>85000</v>
      </c>
      <c r="I753" s="18"/>
      <c r="L753" s="12"/>
      <c r="M753" s="15" t="s">
        <v>389</v>
      </c>
    </row>
    <row r="754" spans="1:13" ht="28.5" x14ac:dyDescent="0.2">
      <c r="A754" s="26" t="s">
        <v>1149</v>
      </c>
      <c r="B754" s="13">
        <v>753</v>
      </c>
      <c r="C754" s="14" t="s">
        <v>180</v>
      </c>
      <c r="D754" s="12" t="s">
        <v>122</v>
      </c>
      <c r="E754" s="24">
        <v>3</v>
      </c>
      <c r="F754" s="24">
        <v>12652</v>
      </c>
      <c r="G754" s="25">
        <v>37956</v>
      </c>
      <c r="H754" s="17">
        <v>37956</v>
      </c>
      <c r="I754" s="18"/>
      <c r="L754" s="12"/>
      <c r="M754" s="15" t="s">
        <v>389</v>
      </c>
    </row>
    <row r="755" spans="1:13" ht="42.75" x14ac:dyDescent="0.2">
      <c r="A755" s="26" t="s">
        <v>1150</v>
      </c>
      <c r="B755" s="13">
        <v>754</v>
      </c>
      <c r="C755" s="14" t="s">
        <v>1806</v>
      </c>
      <c r="D755" s="12" t="s">
        <v>28</v>
      </c>
      <c r="E755" s="24">
        <v>10</v>
      </c>
      <c r="F755" s="24">
        <v>4410</v>
      </c>
      <c r="G755" s="25">
        <v>44100</v>
      </c>
      <c r="H755" s="17">
        <v>44100</v>
      </c>
      <c r="I755" s="19"/>
      <c r="L755" s="20"/>
      <c r="M755" s="15" t="s">
        <v>389</v>
      </c>
    </row>
    <row r="756" spans="1:13" ht="42.75" x14ac:dyDescent="0.2">
      <c r="A756" s="26" t="s">
        <v>1151</v>
      </c>
      <c r="B756" s="13">
        <v>755</v>
      </c>
      <c r="C756" s="14" t="s">
        <v>1807</v>
      </c>
      <c r="D756" s="12" t="s">
        <v>28</v>
      </c>
      <c r="E756" s="24">
        <v>300</v>
      </c>
      <c r="F756" s="24">
        <v>2658</v>
      </c>
      <c r="G756" s="25">
        <v>797400</v>
      </c>
      <c r="H756" s="17">
        <v>797400</v>
      </c>
      <c r="I756" s="18"/>
      <c r="L756" s="12"/>
      <c r="M756" s="15" t="s">
        <v>389</v>
      </c>
    </row>
    <row r="757" spans="1:13" ht="42.75" x14ac:dyDescent="0.2">
      <c r="A757" s="26" t="s">
        <v>1152</v>
      </c>
      <c r="B757" s="13">
        <v>756</v>
      </c>
      <c r="C757" s="14" t="s">
        <v>1473</v>
      </c>
      <c r="D757" s="12" t="s">
        <v>79</v>
      </c>
      <c r="E757" s="24">
        <v>1</v>
      </c>
      <c r="F757" s="24">
        <v>20255110</v>
      </c>
      <c r="G757" s="25">
        <f>26220867-1965757.1-4000000-4356530</f>
        <v>15898579.899999999</v>
      </c>
      <c r="H757" s="17">
        <v>15898579.899999999</v>
      </c>
      <c r="I757" s="18"/>
      <c r="L757" s="12"/>
      <c r="M757" s="15" t="s">
        <v>389</v>
      </c>
    </row>
    <row r="758" spans="1:13" ht="42.75" x14ac:dyDescent="0.2">
      <c r="A758" s="26" t="s">
        <v>1153</v>
      </c>
      <c r="B758" s="13">
        <v>757</v>
      </c>
      <c r="C758" s="14" t="s">
        <v>1808</v>
      </c>
      <c r="D758" s="12" t="s">
        <v>28</v>
      </c>
      <c r="E758" s="24">
        <v>300</v>
      </c>
      <c r="F758" s="24">
        <v>1665</v>
      </c>
      <c r="G758" s="25">
        <v>499500</v>
      </c>
      <c r="H758" s="17">
        <v>499500</v>
      </c>
      <c r="I758" s="18"/>
      <c r="L758" s="12"/>
      <c r="M758" s="15" t="s">
        <v>389</v>
      </c>
    </row>
    <row r="759" spans="1:13" ht="42.75" x14ac:dyDescent="0.2">
      <c r="A759" s="26" t="s">
        <v>1154</v>
      </c>
      <c r="B759" s="13">
        <v>758</v>
      </c>
      <c r="C759" s="14" t="s">
        <v>1809</v>
      </c>
      <c r="D759" s="12" t="s">
        <v>28</v>
      </c>
      <c r="E759" s="24">
        <v>400</v>
      </c>
      <c r="F759" s="24">
        <v>390</v>
      </c>
      <c r="G759" s="25">
        <v>156000</v>
      </c>
      <c r="H759" s="17">
        <v>156000</v>
      </c>
      <c r="I759" s="18"/>
      <c r="L759" s="12"/>
      <c r="M759" s="15" t="s">
        <v>389</v>
      </c>
    </row>
    <row r="760" spans="1:13" ht="42.75" x14ac:dyDescent="0.2">
      <c r="A760" s="26" t="s">
        <v>1155</v>
      </c>
      <c r="B760" s="13">
        <v>759</v>
      </c>
      <c r="C760" s="14" t="s">
        <v>1810</v>
      </c>
      <c r="D760" s="12" t="s">
        <v>28</v>
      </c>
      <c r="E760" s="24">
        <v>446150</v>
      </c>
      <c r="F760" s="24">
        <v>40</v>
      </c>
      <c r="G760" s="25">
        <f>17846000-2724600</f>
        <v>15121400</v>
      </c>
      <c r="H760" s="17">
        <v>15121400</v>
      </c>
      <c r="I760" s="18"/>
      <c r="L760" s="12"/>
      <c r="M760" s="15" t="s">
        <v>389</v>
      </c>
    </row>
    <row r="761" spans="1:13" ht="42.75" x14ac:dyDescent="0.2">
      <c r="A761" s="26" t="s">
        <v>1156</v>
      </c>
      <c r="B761" s="13">
        <v>760</v>
      </c>
      <c r="C761" s="14" t="s">
        <v>1811</v>
      </c>
      <c r="D761" s="12" t="s">
        <v>28</v>
      </c>
      <c r="E761" s="24">
        <v>12000</v>
      </c>
      <c r="F761" s="24">
        <v>544</v>
      </c>
      <c r="G761" s="25">
        <v>6528000</v>
      </c>
      <c r="H761" s="17">
        <v>6528000</v>
      </c>
      <c r="I761" s="18"/>
      <c r="L761" s="12"/>
      <c r="M761" s="15" t="s">
        <v>389</v>
      </c>
    </row>
    <row r="762" spans="1:13" ht="42.75" x14ac:dyDescent="0.2">
      <c r="A762" s="26" t="s">
        <v>1157</v>
      </c>
      <c r="B762" s="13">
        <v>761</v>
      </c>
      <c r="C762" s="14" t="s">
        <v>219</v>
      </c>
      <c r="D762" s="12" t="s">
        <v>28</v>
      </c>
      <c r="E762" s="24">
        <v>600</v>
      </c>
      <c r="F762" s="24">
        <v>110</v>
      </c>
      <c r="G762" s="25">
        <v>66000</v>
      </c>
      <c r="H762" s="17">
        <v>66000</v>
      </c>
      <c r="I762" s="18"/>
      <c r="L762" s="12"/>
      <c r="M762" s="15" t="s">
        <v>389</v>
      </c>
    </row>
    <row r="763" spans="1:13" ht="42.75" x14ac:dyDescent="0.2">
      <c r="A763" s="26" t="s">
        <v>1158</v>
      </c>
      <c r="B763" s="13">
        <v>762</v>
      </c>
      <c r="C763" s="14" t="s">
        <v>1812</v>
      </c>
      <c r="D763" s="12" t="s">
        <v>28</v>
      </c>
      <c r="E763" s="24">
        <v>150</v>
      </c>
      <c r="F763" s="24">
        <v>1515</v>
      </c>
      <c r="G763" s="25">
        <v>227250</v>
      </c>
      <c r="H763" s="17">
        <v>227250</v>
      </c>
      <c r="I763" s="18"/>
      <c r="L763" s="12"/>
      <c r="M763" s="15" t="s">
        <v>389</v>
      </c>
    </row>
    <row r="764" spans="1:13" ht="42.75" x14ac:dyDescent="0.2">
      <c r="A764" s="26" t="s">
        <v>1159</v>
      </c>
      <c r="B764" s="13">
        <v>763</v>
      </c>
      <c r="C764" s="14" t="s">
        <v>1813</v>
      </c>
      <c r="D764" s="12" t="s">
        <v>28</v>
      </c>
      <c r="E764" s="24">
        <v>6</v>
      </c>
      <c r="F764" s="24">
        <v>24600</v>
      </c>
      <c r="G764" s="25">
        <v>147600</v>
      </c>
      <c r="H764" s="17">
        <v>147600</v>
      </c>
      <c r="I764" s="18"/>
      <c r="L764" s="12"/>
      <c r="M764" s="15" t="s">
        <v>389</v>
      </c>
    </row>
    <row r="765" spans="1:13" ht="42.75" x14ac:dyDescent="0.2">
      <c r="A765" s="26" t="s">
        <v>1160</v>
      </c>
      <c r="B765" s="13">
        <v>764</v>
      </c>
      <c r="C765" s="14" t="s">
        <v>1814</v>
      </c>
      <c r="D765" s="12" t="s">
        <v>28</v>
      </c>
      <c r="E765" s="24">
        <v>10</v>
      </c>
      <c r="F765" s="24">
        <v>23950</v>
      </c>
      <c r="G765" s="25">
        <v>239500</v>
      </c>
      <c r="H765" s="17">
        <v>239500</v>
      </c>
      <c r="I765" s="18"/>
      <c r="L765" s="12"/>
      <c r="M765" s="15" t="s">
        <v>389</v>
      </c>
    </row>
    <row r="766" spans="1:13" ht="42.75" x14ac:dyDescent="0.2">
      <c r="A766" s="26" t="s">
        <v>1161</v>
      </c>
      <c r="B766" s="13">
        <v>765</v>
      </c>
      <c r="C766" s="14" t="s">
        <v>1815</v>
      </c>
      <c r="D766" s="12" t="s">
        <v>28</v>
      </c>
      <c r="E766" s="24">
        <v>3500</v>
      </c>
      <c r="F766" s="24">
        <v>221</v>
      </c>
      <c r="G766" s="25">
        <v>773500</v>
      </c>
      <c r="H766" s="17">
        <v>773500</v>
      </c>
      <c r="I766" s="18"/>
      <c r="L766" s="12"/>
      <c r="M766" s="15" t="s">
        <v>389</v>
      </c>
    </row>
    <row r="767" spans="1:13" ht="42.75" x14ac:dyDescent="0.2">
      <c r="A767" s="26" t="s">
        <v>1162</v>
      </c>
      <c r="B767" s="13">
        <v>766</v>
      </c>
      <c r="C767" s="14" t="s">
        <v>1816</v>
      </c>
      <c r="D767" s="12" t="s">
        <v>149</v>
      </c>
      <c r="E767" s="24">
        <v>60</v>
      </c>
      <c r="F767" s="24">
        <v>63480</v>
      </c>
      <c r="G767" s="25">
        <v>3808800</v>
      </c>
      <c r="H767" s="17">
        <v>3808800</v>
      </c>
      <c r="I767" s="18"/>
      <c r="L767" s="12"/>
      <c r="M767" s="15" t="s">
        <v>389</v>
      </c>
    </row>
    <row r="768" spans="1:13" ht="42.75" x14ac:dyDescent="0.2">
      <c r="A768" s="26" t="s">
        <v>1163</v>
      </c>
      <c r="B768" s="13">
        <v>767</v>
      </c>
      <c r="C768" s="14" t="s">
        <v>1817</v>
      </c>
      <c r="D768" s="12" t="s">
        <v>28</v>
      </c>
      <c r="E768" s="24">
        <v>15573</v>
      </c>
      <c r="F768" s="24">
        <v>1780</v>
      </c>
      <c r="G768" s="25">
        <f>42720000-15000000</f>
        <v>27720000</v>
      </c>
      <c r="H768" s="17">
        <v>27720000</v>
      </c>
      <c r="I768" s="18"/>
      <c r="L768" s="12"/>
      <c r="M768" s="15" t="s">
        <v>389</v>
      </c>
    </row>
    <row r="769" spans="1:13" ht="42.75" x14ac:dyDescent="0.2">
      <c r="A769" s="26" t="s">
        <v>1164</v>
      </c>
      <c r="B769" s="13">
        <v>768</v>
      </c>
      <c r="C769" s="14" t="s">
        <v>1818</v>
      </c>
      <c r="D769" s="12" t="s">
        <v>28</v>
      </c>
      <c r="E769" s="24">
        <v>2000</v>
      </c>
      <c r="F769" s="24">
        <v>6767</v>
      </c>
      <c r="G769" s="25">
        <v>13534000</v>
      </c>
      <c r="H769" s="17">
        <v>13534000</v>
      </c>
      <c r="I769" s="18"/>
      <c r="L769" s="12"/>
      <c r="M769" s="15" t="s">
        <v>389</v>
      </c>
    </row>
    <row r="770" spans="1:13" ht="28.5" x14ac:dyDescent="0.2">
      <c r="A770" s="26" t="s">
        <v>1165</v>
      </c>
      <c r="B770" s="13">
        <v>769</v>
      </c>
      <c r="C770" s="14" t="s">
        <v>208</v>
      </c>
      <c r="D770" s="12" t="s">
        <v>100</v>
      </c>
      <c r="E770" s="24">
        <v>10</v>
      </c>
      <c r="F770" s="24">
        <v>6000</v>
      </c>
      <c r="G770" s="25">
        <v>60000</v>
      </c>
      <c r="H770" s="17">
        <v>60000</v>
      </c>
      <c r="I770" s="18"/>
      <c r="L770" s="12"/>
      <c r="M770" s="15" t="s">
        <v>389</v>
      </c>
    </row>
    <row r="771" spans="1:13" ht="42.75" x14ac:dyDescent="0.2">
      <c r="A771" s="26" t="s">
        <v>1166</v>
      </c>
      <c r="B771" s="13">
        <v>770</v>
      </c>
      <c r="C771" s="14" t="s">
        <v>222</v>
      </c>
      <c r="D771" s="12" t="s">
        <v>28</v>
      </c>
      <c r="E771" s="24">
        <v>30</v>
      </c>
      <c r="F771" s="24">
        <v>156</v>
      </c>
      <c r="G771" s="25">
        <v>4680</v>
      </c>
      <c r="H771" s="17">
        <v>4680</v>
      </c>
      <c r="I771" s="18"/>
      <c r="L771" s="12"/>
      <c r="M771" s="15" t="s">
        <v>389</v>
      </c>
    </row>
    <row r="772" spans="1:13" ht="42.75" x14ac:dyDescent="0.2">
      <c r="A772" s="26" t="s">
        <v>1167</v>
      </c>
      <c r="B772" s="13">
        <v>771</v>
      </c>
      <c r="C772" s="14" t="s">
        <v>1819</v>
      </c>
      <c r="D772" s="12" t="s">
        <v>28</v>
      </c>
      <c r="E772" s="24">
        <v>12</v>
      </c>
      <c r="F772" s="24">
        <v>2724</v>
      </c>
      <c r="G772" s="25">
        <v>32688</v>
      </c>
      <c r="H772" s="17">
        <v>32688</v>
      </c>
      <c r="I772" s="18"/>
      <c r="L772" s="12"/>
      <c r="M772" s="15" t="s">
        <v>389</v>
      </c>
    </row>
    <row r="773" spans="1:13" ht="42.75" x14ac:dyDescent="0.2">
      <c r="A773" s="26" t="s">
        <v>1168</v>
      </c>
      <c r="B773" s="13">
        <v>772</v>
      </c>
      <c r="C773" s="14" t="s">
        <v>221</v>
      </c>
      <c r="D773" s="12" t="s">
        <v>30</v>
      </c>
      <c r="E773" s="24">
        <v>60</v>
      </c>
      <c r="F773" s="24">
        <v>20125</v>
      </c>
      <c r="G773" s="25">
        <v>1207500</v>
      </c>
      <c r="H773" s="16">
        <v>1207500</v>
      </c>
      <c r="I773" s="18"/>
      <c r="L773" s="12"/>
      <c r="M773" s="15" t="s">
        <v>389</v>
      </c>
    </row>
    <row r="774" spans="1:13" ht="42.75" x14ac:dyDescent="0.2">
      <c r="A774" s="26" t="s">
        <v>1169</v>
      </c>
      <c r="B774" s="13">
        <v>773</v>
      </c>
      <c r="C774" s="14" t="s">
        <v>1820</v>
      </c>
      <c r="D774" s="12" t="s">
        <v>28</v>
      </c>
      <c r="E774" s="24">
        <v>10</v>
      </c>
      <c r="F774" s="24">
        <v>5525</v>
      </c>
      <c r="G774" s="25">
        <v>55250</v>
      </c>
      <c r="H774" s="16">
        <v>55250</v>
      </c>
      <c r="I774" s="18"/>
      <c r="L774" s="12"/>
      <c r="M774" s="15" t="s">
        <v>389</v>
      </c>
    </row>
    <row r="775" spans="1:13" ht="42.75" x14ac:dyDescent="0.2">
      <c r="A775" s="26" t="s">
        <v>1170</v>
      </c>
      <c r="B775" s="13">
        <v>774</v>
      </c>
      <c r="C775" s="14" t="s">
        <v>1821</v>
      </c>
      <c r="D775" s="12" t="s">
        <v>28</v>
      </c>
      <c r="E775" s="24">
        <v>20000</v>
      </c>
      <c r="F775" s="24">
        <v>186</v>
      </c>
      <c r="G775" s="25">
        <v>3720000</v>
      </c>
      <c r="H775" s="16">
        <v>3720000</v>
      </c>
      <c r="I775" s="18"/>
      <c r="L775" s="12"/>
      <c r="M775" s="15" t="s">
        <v>389</v>
      </c>
    </row>
    <row r="776" spans="1:13" ht="42.75" x14ac:dyDescent="0.2">
      <c r="A776" s="26" t="s">
        <v>1171</v>
      </c>
      <c r="B776" s="13">
        <v>775</v>
      </c>
      <c r="C776" s="14" t="s">
        <v>1822</v>
      </c>
      <c r="D776" s="12" t="s">
        <v>28</v>
      </c>
      <c r="E776" s="24">
        <v>20000</v>
      </c>
      <c r="F776" s="24">
        <v>186</v>
      </c>
      <c r="G776" s="25">
        <v>3720000</v>
      </c>
      <c r="H776" s="16">
        <v>3720000</v>
      </c>
      <c r="I776" s="18"/>
      <c r="L776" s="12"/>
      <c r="M776" s="15" t="s">
        <v>389</v>
      </c>
    </row>
    <row r="777" spans="1:13" ht="42.75" x14ac:dyDescent="0.2">
      <c r="A777" s="26" t="s">
        <v>1172</v>
      </c>
      <c r="B777" s="13">
        <v>776</v>
      </c>
      <c r="C777" s="14" t="s">
        <v>1823</v>
      </c>
      <c r="D777" s="12" t="s">
        <v>28</v>
      </c>
      <c r="E777" s="24">
        <v>20000</v>
      </c>
      <c r="F777" s="24">
        <v>186</v>
      </c>
      <c r="G777" s="25">
        <v>3720000</v>
      </c>
      <c r="H777" s="16">
        <v>3720000</v>
      </c>
      <c r="I777" s="19"/>
      <c r="L777" s="20"/>
      <c r="M777" s="15" t="s">
        <v>389</v>
      </c>
    </row>
    <row r="778" spans="1:13" ht="42.75" x14ac:dyDescent="0.2">
      <c r="A778" s="26" t="s">
        <v>1173</v>
      </c>
      <c r="B778" s="13">
        <v>777</v>
      </c>
      <c r="C778" s="14" t="s">
        <v>1824</v>
      </c>
      <c r="D778" s="12" t="s">
        <v>28</v>
      </c>
      <c r="E778" s="24">
        <v>20000</v>
      </c>
      <c r="F778" s="24">
        <v>186</v>
      </c>
      <c r="G778" s="25">
        <v>3720000</v>
      </c>
      <c r="H778" s="16">
        <v>3720000</v>
      </c>
      <c r="I778" s="18"/>
      <c r="L778" s="12"/>
      <c r="M778" s="15" t="s">
        <v>389</v>
      </c>
    </row>
    <row r="779" spans="1:13" ht="42.75" x14ac:dyDescent="0.2">
      <c r="A779" s="26" t="s">
        <v>1174</v>
      </c>
      <c r="B779" s="13">
        <v>778</v>
      </c>
      <c r="C779" s="14" t="s">
        <v>1825</v>
      </c>
      <c r="D779" s="12" t="s">
        <v>28</v>
      </c>
      <c r="E779" s="24">
        <v>3500</v>
      </c>
      <c r="F779" s="24">
        <v>77</v>
      </c>
      <c r="G779" s="25">
        <v>269500</v>
      </c>
      <c r="H779" s="16">
        <v>269500</v>
      </c>
      <c r="I779" s="18"/>
      <c r="L779" s="12"/>
      <c r="M779" s="15" t="s">
        <v>389</v>
      </c>
    </row>
    <row r="780" spans="1:13" ht="42.75" x14ac:dyDescent="0.2">
      <c r="A780" s="26" t="s">
        <v>1175</v>
      </c>
      <c r="B780" s="13">
        <v>779</v>
      </c>
      <c r="C780" s="14" t="s">
        <v>1826</v>
      </c>
      <c r="D780" s="12" t="s">
        <v>28</v>
      </c>
      <c r="E780" s="24">
        <v>30000</v>
      </c>
      <c r="F780" s="24">
        <v>1906</v>
      </c>
      <c r="G780" s="25">
        <v>57180000</v>
      </c>
      <c r="H780" s="16">
        <v>57180000</v>
      </c>
      <c r="I780" s="18"/>
      <c r="L780" s="12"/>
      <c r="M780" s="15" t="s">
        <v>389</v>
      </c>
    </row>
    <row r="781" spans="1:13" ht="57" x14ac:dyDescent="0.2">
      <c r="A781" s="26" t="s">
        <v>1176</v>
      </c>
      <c r="B781" s="13">
        <v>780</v>
      </c>
      <c r="C781" s="14" t="s">
        <v>210</v>
      </c>
      <c r="D781" s="12" t="s">
        <v>40</v>
      </c>
      <c r="E781" s="24">
        <v>15</v>
      </c>
      <c r="F781" s="24">
        <v>6591</v>
      </c>
      <c r="G781" s="25">
        <v>98865</v>
      </c>
      <c r="H781" s="16">
        <v>98865</v>
      </c>
      <c r="I781" s="18"/>
      <c r="L781" s="12"/>
      <c r="M781" s="15" t="s">
        <v>389</v>
      </c>
    </row>
    <row r="782" spans="1:13" ht="42.75" x14ac:dyDescent="0.2">
      <c r="A782" s="26" t="s">
        <v>1177</v>
      </c>
      <c r="B782" s="13">
        <v>781</v>
      </c>
      <c r="C782" s="14" t="s">
        <v>1473</v>
      </c>
      <c r="D782" s="12" t="s">
        <v>79</v>
      </c>
      <c r="E782" s="24">
        <v>1</v>
      </c>
      <c r="F782" s="24">
        <v>999473</v>
      </c>
      <c r="G782" s="25">
        <v>999473</v>
      </c>
      <c r="H782" s="16">
        <v>999473</v>
      </c>
      <c r="I782" s="18"/>
      <c r="L782" s="12"/>
      <c r="M782" s="15" t="s">
        <v>389</v>
      </c>
    </row>
    <row r="783" spans="1:13" ht="57" x14ac:dyDescent="0.2">
      <c r="A783" s="26" t="s">
        <v>1178</v>
      </c>
      <c r="B783" s="13">
        <v>782</v>
      </c>
      <c r="C783" s="14" t="s">
        <v>245</v>
      </c>
      <c r="D783" s="12" t="s">
        <v>40</v>
      </c>
      <c r="E783" s="24">
        <v>1200</v>
      </c>
      <c r="F783" s="24">
        <v>914</v>
      </c>
      <c r="G783" s="25">
        <v>1096800</v>
      </c>
      <c r="H783" s="16">
        <v>1096800</v>
      </c>
      <c r="I783" s="18"/>
      <c r="L783" s="12"/>
      <c r="M783" s="15" t="s">
        <v>389</v>
      </c>
    </row>
    <row r="784" spans="1:13" ht="57" x14ac:dyDescent="0.2">
      <c r="A784" s="26" t="s">
        <v>1179</v>
      </c>
      <c r="B784" s="13">
        <v>783</v>
      </c>
      <c r="C784" s="14" t="s">
        <v>244</v>
      </c>
      <c r="D784" s="12" t="s">
        <v>1970</v>
      </c>
      <c r="E784" s="24">
        <v>21</v>
      </c>
      <c r="F784" s="24">
        <v>30851</v>
      </c>
      <c r="G784" s="25">
        <v>647871</v>
      </c>
      <c r="H784" s="16">
        <v>647871</v>
      </c>
      <c r="I784" s="18"/>
      <c r="L784" s="12"/>
      <c r="M784" s="15" t="s">
        <v>389</v>
      </c>
    </row>
    <row r="785" spans="1:13" ht="57" x14ac:dyDescent="0.2">
      <c r="A785" s="26" t="s">
        <v>1180</v>
      </c>
      <c r="B785" s="13">
        <v>784</v>
      </c>
      <c r="C785" s="14" t="s">
        <v>1827</v>
      </c>
      <c r="D785" s="12" t="s">
        <v>1970</v>
      </c>
      <c r="E785" s="24">
        <v>6</v>
      </c>
      <c r="F785" s="24">
        <v>39776</v>
      </c>
      <c r="G785" s="25">
        <v>238656</v>
      </c>
      <c r="H785" s="16">
        <v>238656</v>
      </c>
      <c r="I785" s="18"/>
      <c r="L785" s="12"/>
      <c r="M785" s="15" t="s">
        <v>389</v>
      </c>
    </row>
    <row r="786" spans="1:13" ht="57" x14ac:dyDescent="0.2">
      <c r="A786" s="26" t="s">
        <v>1181</v>
      </c>
      <c r="B786" s="13">
        <v>785</v>
      </c>
      <c r="C786" s="14" t="s">
        <v>1827</v>
      </c>
      <c r="D786" s="12" t="s">
        <v>1970</v>
      </c>
      <c r="E786" s="24">
        <v>21</v>
      </c>
      <c r="F786" s="24">
        <v>39776</v>
      </c>
      <c r="G786" s="25">
        <v>835296</v>
      </c>
      <c r="H786" s="16">
        <v>835296</v>
      </c>
      <c r="I786" s="18"/>
      <c r="L786" s="12"/>
      <c r="M786" s="15" t="s">
        <v>389</v>
      </c>
    </row>
    <row r="787" spans="1:13" ht="42.75" x14ac:dyDescent="0.2">
      <c r="A787" s="26" t="s">
        <v>1182</v>
      </c>
      <c r="B787" s="13">
        <v>786</v>
      </c>
      <c r="C787" s="14" t="s">
        <v>1828</v>
      </c>
      <c r="D787" s="12" t="s">
        <v>28</v>
      </c>
      <c r="E787" s="24">
        <v>30</v>
      </c>
      <c r="F787" s="24">
        <v>4000</v>
      </c>
      <c r="G787" s="25">
        <v>120000</v>
      </c>
      <c r="H787" s="16">
        <v>120000</v>
      </c>
      <c r="I787" s="18"/>
      <c r="L787" s="12"/>
      <c r="M787" s="15" t="s">
        <v>389</v>
      </c>
    </row>
    <row r="788" spans="1:13" ht="99.75" x14ac:dyDescent="0.2">
      <c r="A788" s="26" t="s">
        <v>1183</v>
      </c>
      <c r="B788" s="13">
        <v>787</v>
      </c>
      <c r="C788" s="14" t="s">
        <v>1828</v>
      </c>
      <c r="D788" s="12" t="s">
        <v>27</v>
      </c>
      <c r="E788" s="24">
        <v>350</v>
      </c>
      <c r="F788" s="24">
        <v>4000</v>
      </c>
      <c r="G788" s="25">
        <v>1400000</v>
      </c>
      <c r="H788" s="16">
        <v>1400000</v>
      </c>
      <c r="I788" s="18"/>
      <c r="L788" s="12"/>
      <c r="M788" s="15" t="s">
        <v>389</v>
      </c>
    </row>
    <row r="789" spans="1:13" ht="28.5" x14ac:dyDescent="0.2">
      <c r="A789" s="26" t="s">
        <v>1184</v>
      </c>
      <c r="B789" s="13">
        <v>788</v>
      </c>
      <c r="C789" s="14" t="s">
        <v>1829</v>
      </c>
      <c r="D789" s="12" t="s">
        <v>100</v>
      </c>
      <c r="E789" s="24">
        <v>4</v>
      </c>
      <c r="F789" s="24">
        <v>49180</v>
      </c>
      <c r="G789" s="25">
        <v>196720</v>
      </c>
      <c r="H789" s="16">
        <v>196720</v>
      </c>
      <c r="I789" s="18"/>
      <c r="L789" s="12"/>
      <c r="M789" s="15" t="s">
        <v>389</v>
      </c>
    </row>
    <row r="790" spans="1:13" ht="42.75" x14ac:dyDescent="0.2">
      <c r="A790" s="26" t="s">
        <v>1185</v>
      </c>
      <c r="B790" s="13">
        <v>789</v>
      </c>
      <c r="C790" s="14" t="s">
        <v>1830</v>
      </c>
      <c r="D790" s="12" t="s">
        <v>28</v>
      </c>
      <c r="E790" s="24">
        <v>150</v>
      </c>
      <c r="F790" s="24">
        <v>8546</v>
      </c>
      <c r="G790" s="25">
        <v>1281900</v>
      </c>
      <c r="H790" s="16">
        <v>1281900</v>
      </c>
      <c r="I790" s="18"/>
      <c r="L790" s="12"/>
      <c r="M790" s="15" t="s">
        <v>389</v>
      </c>
    </row>
    <row r="791" spans="1:13" ht="42.75" x14ac:dyDescent="0.2">
      <c r="A791" s="26" t="s">
        <v>1186</v>
      </c>
      <c r="B791" s="13">
        <v>790</v>
      </c>
      <c r="C791" s="14" t="s">
        <v>1831</v>
      </c>
      <c r="D791" s="12" t="s">
        <v>28</v>
      </c>
      <c r="E791" s="24">
        <v>263</v>
      </c>
      <c r="F791" s="24">
        <v>15511</v>
      </c>
      <c r="G791" s="25">
        <v>4079393</v>
      </c>
      <c r="H791" s="16">
        <v>4079393</v>
      </c>
      <c r="I791" s="18"/>
      <c r="L791" s="12"/>
      <c r="M791" s="15" t="s">
        <v>389</v>
      </c>
    </row>
    <row r="792" spans="1:13" ht="42.75" x14ac:dyDescent="0.2">
      <c r="A792" s="26" t="s">
        <v>1187</v>
      </c>
      <c r="B792" s="13">
        <v>791</v>
      </c>
      <c r="C792" s="14" t="s">
        <v>1832</v>
      </c>
      <c r="D792" s="12" t="s">
        <v>28</v>
      </c>
      <c r="E792" s="24">
        <v>3000</v>
      </c>
      <c r="F792" s="24">
        <v>6000</v>
      </c>
      <c r="G792" s="25">
        <v>18000000</v>
      </c>
      <c r="H792" s="16">
        <v>18000000</v>
      </c>
      <c r="I792" s="18"/>
      <c r="L792" s="12"/>
      <c r="M792" s="15" t="s">
        <v>389</v>
      </c>
    </row>
    <row r="793" spans="1:13" ht="42.75" x14ac:dyDescent="0.2">
      <c r="A793" s="26" t="s">
        <v>1188</v>
      </c>
      <c r="B793" s="13">
        <v>792</v>
      </c>
      <c r="C793" s="14" t="s">
        <v>1833</v>
      </c>
      <c r="D793" s="12" t="s">
        <v>28</v>
      </c>
      <c r="E793" s="24">
        <v>1000</v>
      </c>
      <c r="F793" s="24">
        <v>12500</v>
      </c>
      <c r="G793" s="25">
        <v>12500000</v>
      </c>
      <c r="H793" s="16">
        <v>12500000</v>
      </c>
      <c r="I793" s="18"/>
      <c r="L793" s="12"/>
      <c r="M793" s="15" t="s">
        <v>389</v>
      </c>
    </row>
    <row r="794" spans="1:13" ht="57" x14ac:dyDescent="0.2">
      <c r="A794" s="26" t="s">
        <v>1189</v>
      </c>
      <c r="B794" s="13">
        <v>793</v>
      </c>
      <c r="C794" s="14" t="s">
        <v>1834</v>
      </c>
      <c r="D794" s="12" t="s">
        <v>1970</v>
      </c>
      <c r="E794" s="24">
        <v>21</v>
      </c>
      <c r="F794" s="24">
        <v>49532</v>
      </c>
      <c r="G794" s="25">
        <v>1040172</v>
      </c>
      <c r="H794" s="16">
        <v>1040172</v>
      </c>
      <c r="I794" s="18"/>
      <c r="L794" s="12"/>
      <c r="M794" s="15" t="s">
        <v>389</v>
      </c>
    </row>
    <row r="795" spans="1:13" ht="57" x14ac:dyDescent="0.2">
      <c r="A795" s="26" t="s">
        <v>1190</v>
      </c>
      <c r="B795" s="13">
        <v>794</v>
      </c>
      <c r="C795" s="14" t="s">
        <v>1834</v>
      </c>
      <c r="D795" s="12" t="s">
        <v>1970</v>
      </c>
      <c r="E795" s="24">
        <v>6</v>
      </c>
      <c r="F795" s="24">
        <v>49532</v>
      </c>
      <c r="G795" s="25">
        <v>297192</v>
      </c>
      <c r="H795" s="16">
        <v>297192</v>
      </c>
      <c r="I795" s="18"/>
      <c r="L795" s="12"/>
      <c r="M795" s="15" t="s">
        <v>389</v>
      </c>
    </row>
    <row r="796" spans="1:13" ht="42.75" x14ac:dyDescent="0.2">
      <c r="A796" s="26" t="s">
        <v>1191</v>
      </c>
      <c r="B796" s="13">
        <v>795</v>
      </c>
      <c r="C796" s="14" t="s">
        <v>1835</v>
      </c>
      <c r="D796" s="12" t="s">
        <v>28</v>
      </c>
      <c r="E796" s="24">
        <v>65</v>
      </c>
      <c r="F796" s="24">
        <v>30000</v>
      </c>
      <c r="G796" s="25">
        <v>1950000</v>
      </c>
      <c r="H796" s="16">
        <v>1950000</v>
      </c>
      <c r="I796" s="19"/>
      <c r="L796" s="20"/>
      <c r="M796" s="15" t="s">
        <v>389</v>
      </c>
    </row>
    <row r="797" spans="1:13" ht="99.75" x14ac:dyDescent="0.2">
      <c r="A797" s="26" t="s">
        <v>1192</v>
      </c>
      <c r="B797" s="13">
        <v>796</v>
      </c>
      <c r="C797" s="14" t="s">
        <v>247</v>
      </c>
      <c r="D797" s="12" t="s">
        <v>27</v>
      </c>
      <c r="E797" s="24">
        <v>350</v>
      </c>
      <c r="F797" s="24">
        <v>26155</v>
      </c>
      <c r="G797" s="25">
        <v>9154250</v>
      </c>
      <c r="H797" s="16">
        <v>9154250</v>
      </c>
      <c r="I797" s="19"/>
      <c r="L797" s="20"/>
      <c r="M797" s="15" t="s">
        <v>389</v>
      </c>
    </row>
    <row r="798" spans="1:13" ht="42.75" x14ac:dyDescent="0.2">
      <c r="A798" s="26" t="s">
        <v>1193</v>
      </c>
      <c r="B798" s="13">
        <v>797</v>
      </c>
      <c r="C798" s="14" t="s">
        <v>1836</v>
      </c>
      <c r="D798" s="12" t="s">
        <v>28</v>
      </c>
      <c r="E798" s="24">
        <v>350</v>
      </c>
      <c r="F798" s="24">
        <v>1000</v>
      </c>
      <c r="G798" s="25">
        <v>350000</v>
      </c>
      <c r="H798" s="16">
        <v>350000</v>
      </c>
      <c r="I798" s="18"/>
      <c r="L798" s="12"/>
      <c r="M798" s="15" t="s">
        <v>389</v>
      </c>
    </row>
    <row r="799" spans="1:13" ht="42.75" x14ac:dyDescent="0.2">
      <c r="A799" s="26" t="s">
        <v>1194</v>
      </c>
      <c r="B799" s="13">
        <v>798</v>
      </c>
      <c r="C799" s="14" t="s">
        <v>1836</v>
      </c>
      <c r="D799" s="12" t="s">
        <v>28</v>
      </c>
      <c r="E799" s="24">
        <v>100</v>
      </c>
      <c r="F799" s="24">
        <v>1000</v>
      </c>
      <c r="G799" s="25">
        <v>100000</v>
      </c>
      <c r="H799" s="16">
        <v>100000</v>
      </c>
      <c r="I799" s="18"/>
      <c r="L799" s="12"/>
      <c r="M799" s="15" t="s">
        <v>389</v>
      </c>
    </row>
    <row r="800" spans="1:13" ht="42.75" x14ac:dyDescent="0.2">
      <c r="A800" s="26" t="s">
        <v>1195</v>
      </c>
      <c r="B800" s="13">
        <v>799</v>
      </c>
      <c r="C800" s="14" t="s">
        <v>1836</v>
      </c>
      <c r="D800" s="12" t="s">
        <v>28</v>
      </c>
      <c r="E800" s="24">
        <v>600</v>
      </c>
      <c r="F800" s="24">
        <v>1000</v>
      </c>
      <c r="G800" s="25">
        <v>600000</v>
      </c>
      <c r="H800" s="16">
        <v>600000</v>
      </c>
      <c r="I800" s="18"/>
      <c r="L800" s="12"/>
      <c r="M800" s="15" t="s">
        <v>389</v>
      </c>
    </row>
    <row r="801" spans="1:13" ht="42.75" x14ac:dyDescent="0.2">
      <c r="A801" s="26" t="s">
        <v>1196</v>
      </c>
      <c r="B801" s="13">
        <v>800</v>
      </c>
      <c r="C801" s="14" t="s">
        <v>1836</v>
      </c>
      <c r="D801" s="12" t="s">
        <v>28</v>
      </c>
      <c r="E801" s="24">
        <v>750</v>
      </c>
      <c r="F801" s="24">
        <v>1000</v>
      </c>
      <c r="G801" s="25">
        <v>750000</v>
      </c>
      <c r="H801" s="16">
        <v>750000</v>
      </c>
      <c r="I801" s="18"/>
      <c r="L801" s="12"/>
      <c r="M801" s="15" t="s">
        <v>389</v>
      </c>
    </row>
    <row r="802" spans="1:13" ht="57" x14ac:dyDescent="0.2">
      <c r="A802" s="26" t="s">
        <v>1197</v>
      </c>
      <c r="B802" s="13">
        <v>801</v>
      </c>
      <c r="C802" s="14" t="s">
        <v>1837</v>
      </c>
      <c r="D802" s="12" t="s">
        <v>33</v>
      </c>
      <c r="E802" s="24">
        <v>5</v>
      </c>
      <c r="F802" s="24">
        <v>33505</v>
      </c>
      <c r="G802" s="25">
        <v>167525</v>
      </c>
      <c r="H802" s="16">
        <v>167525</v>
      </c>
      <c r="I802" s="18"/>
      <c r="L802" s="12"/>
      <c r="M802" s="15" t="s">
        <v>389</v>
      </c>
    </row>
    <row r="803" spans="1:13" ht="42.75" x14ac:dyDescent="0.2">
      <c r="A803" s="26" t="s">
        <v>1198</v>
      </c>
      <c r="B803" s="13">
        <v>802</v>
      </c>
      <c r="C803" s="14" t="s">
        <v>230</v>
      </c>
      <c r="D803" s="12" t="s">
        <v>28</v>
      </c>
      <c r="E803" s="24">
        <v>150</v>
      </c>
      <c r="F803" s="24">
        <v>2132</v>
      </c>
      <c r="G803" s="25">
        <v>319800</v>
      </c>
      <c r="H803" s="16">
        <v>319800</v>
      </c>
      <c r="I803" s="18"/>
      <c r="L803" s="12"/>
      <c r="M803" s="15" t="s">
        <v>389</v>
      </c>
    </row>
    <row r="804" spans="1:13" ht="57" x14ac:dyDescent="0.2">
      <c r="A804" s="26" t="s">
        <v>1199</v>
      </c>
      <c r="B804" s="13">
        <v>803</v>
      </c>
      <c r="C804" s="14" t="s">
        <v>1838</v>
      </c>
      <c r="D804" s="12" t="s">
        <v>1970</v>
      </c>
      <c r="E804" s="24">
        <v>12</v>
      </c>
      <c r="F804" s="24">
        <v>143510</v>
      </c>
      <c r="G804" s="25">
        <f>+E804*F804</f>
        <v>1722120</v>
      </c>
      <c r="H804" s="16">
        <v>1722120</v>
      </c>
      <c r="I804" s="18"/>
      <c r="L804" s="12"/>
      <c r="M804" s="15" t="s">
        <v>389</v>
      </c>
    </row>
    <row r="805" spans="1:13" ht="57" x14ac:dyDescent="0.2">
      <c r="A805" s="26" t="s">
        <v>1200</v>
      </c>
      <c r="B805" s="13">
        <v>804</v>
      </c>
      <c r="C805" s="14" t="s">
        <v>1838</v>
      </c>
      <c r="D805" s="12" t="s">
        <v>1970</v>
      </c>
      <c r="E805" s="24">
        <v>6</v>
      </c>
      <c r="F805" s="24">
        <v>143510</v>
      </c>
      <c r="G805" s="25">
        <v>861060</v>
      </c>
      <c r="H805" s="16">
        <v>861060</v>
      </c>
      <c r="I805" s="18"/>
      <c r="L805" s="12"/>
      <c r="M805" s="15" t="s">
        <v>389</v>
      </c>
    </row>
    <row r="806" spans="1:13" ht="57" x14ac:dyDescent="0.2">
      <c r="A806" s="26" t="s">
        <v>1201</v>
      </c>
      <c r="B806" s="13">
        <v>805</v>
      </c>
      <c r="C806" s="14" t="s">
        <v>246</v>
      </c>
      <c r="D806" s="12" t="s">
        <v>1970</v>
      </c>
      <c r="E806" s="24">
        <v>6</v>
      </c>
      <c r="F806" s="24">
        <v>71025</v>
      </c>
      <c r="G806" s="25">
        <v>426150</v>
      </c>
      <c r="H806" s="16">
        <v>426150</v>
      </c>
      <c r="I806" s="18"/>
      <c r="L806" s="12"/>
      <c r="M806" s="15" t="s">
        <v>389</v>
      </c>
    </row>
    <row r="807" spans="1:13" ht="57" x14ac:dyDescent="0.2">
      <c r="A807" s="26" t="s">
        <v>1202</v>
      </c>
      <c r="B807" s="13">
        <v>806</v>
      </c>
      <c r="C807" s="14" t="s">
        <v>228</v>
      </c>
      <c r="D807" s="12" t="s">
        <v>33</v>
      </c>
      <c r="E807" s="24">
        <v>5</v>
      </c>
      <c r="F807" s="24">
        <v>24548</v>
      </c>
      <c r="G807" s="25">
        <v>122740</v>
      </c>
      <c r="H807" s="16">
        <v>122740</v>
      </c>
      <c r="I807" s="19"/>
      <c r="L807" s="20"/>
      <c r="M807" s="15" t="s">
        <v>389</v>
      </c>
    </row>
    <row r="808" spans="1:13" ht="42.75" x14ac:dyDescent="0.2">
      <c r="A808" s="26" t="s">
        <v>1203</v>
      </c>
      <c r="B808" s="13">
        <v>807</v>
      </c>
      <c r="C808" s="14" t="s">
        <v>1839</v>
      </c>
      <c r="D808" s="12" t="s">
        <v>28</v>
      </c>
      <c r="E808" s="24">
        <v>25</v>
      </c>
      <c r="F808" s="24">
        <v>2915</v>
      </c>
      <c r="G808" s="25">
        <v>72875</v>
      </c>
      <c r="H808" s="16">
        <v>72875</v>
      </c>
      <c r="I808" s="18"/>
      <c r="L808" s="12"/>
      <c r="M808" s="15" t="s">
        <v>389</v>
      </c>
    </row>
    <row r="809" spans="1:13" ht="28.5" x14ac:dyDescent="0.2">
      <c r="A809" s="26" t="s">
        <v>1204</v>
      </c>
      <c r="B809" s="13">
        <v>808</v>
      </c>
      <c r="C809" s="14" t="s">
        <v>1840</v>
      </c>
      <c r="D809" s="12" t="s">
        <v>100</v>
      </c>
      <c r="E809" s="24">
        <v>4</v>
      </c>
      <c r="F809" s="24">
        <v>18793</v>
      </c>
      <c r="G809" s="25">
        <v>75172</v>
      </c>
      <c r="H809" s="16">
        <v>75172</v>
      </c>
      <c r="I809" s="19"/>
      <c r="L809" s="20"/>
      <c r="M809" s="15" t="s">
        <v>389</v>
      </c>
    </row>
    <row r="810" spans="1:13" ht="57" x14ac:dyDescent="0.2">
      <c r="A810" s="26" t="s">
        <v>1205</v>
      </c>
      <c r="B810" s="13">
        <v>809</v>
      </c>
      <c r="C810" s="14" t="s">
        <v>1841</v>
      </c>
      <c r="D810" s="12" t="s">
        <v>1970</v>
      </c>
      <c r="E810" s="24">
        <v>12</v>
      </c>
      <c r="F810" s="24">
        <v>160801</v>
      </c>
      <c r="G810" s="25">
        <v>1929612</v>
      </c>
      <c r="H810" s="16">
        <v>1929612</v>
      </c>
      <c r="I810" s="18"/>
      <c r="L810" s="12"/>
      <c r="M810" s="15" t="s">
        <v>389</v>
      </c>
    </row>
    <row r="811" spans="1:13" ht="57" x14ac:dyDescent="0.2">
      <c r="A811" s="26" t="s">
        <v>1206</v>
      </c>
      <c r="B811" s="13">
        <v>810</v>
      </c>
      <c r="C811" s="14" t="s">
        <v>231</v>
      </c>
      <c r="D811" s="12" t="s">
        <v>1970</v>
      </c>
      <c r="E811" s="24">
        <v>17</v>
      </c>
      <c r="F811" s="24">
        <v>49816</v>
      </c>
      <c r="G811" s="25">
        <v>846872</v>
      </c>
      <c r="H811" s="16">
        <v>846872</v>
      </c>
      <c r="I811" s="18"/>
      <c r="L811" s="12"/>
      <c r="M811" s="15" t="s">
        <v>389</v>
      </c>
    </row>
    <row r="812" spans="1:13" ht="57" x14ac:dyDescent="0.2">
      <c r="A812" s="26" t="s">
        <v>1207</v>
      </c>
      <c r="B812" s="13">
        <v>811</v>
      </c>
      <c r="C812" s="14" t="s">
        <v>231</v>
      </c>
      <c r="D812" s="12" t="s">
        <v>1970</v>
      </c>
      <c r="E812" s="24">
        <v>6</v>
      </c>
      <c r="F812" s="24">
        <v>49816</v>
      </c>
      <c r="G812" s="25">
        <v>298896</v>
      </c>
      <c r="H812" s="16">
        <v>298896</v>
      </c>
      <c r="I812" s="19"/>
      <c r="L812" s="20"/>
      <c r="M812" s="15" t="s">
        <v>389</v>
      </c>
    </row>
    <row r="813" spans="1:13" ht="42.75" x14ac:dyDescent="0.2">
      <c r="A813" s="26" t="s">
        <v>1208</v>
      </c>
      <c r="B813" s="13">
        <v>812</v>
      </c>
      <c r="C813" s="14" t="s">
        <v>1842</v>
      </c>
      <c r="D813" s="12" t="s">
        <v>28</v>
      </c>
      <c r="E813" s="24">
        <v>1</v>
      </c>
      <c r="F813" s="24">
        <v>544870</v>
      </c>
      <c r="G813" s="25">
        <v>544870</v>
      </c>
      <c r="H813" s="16">
        <v>544870</v>
      </c>
      <c r="I813" s="18"/>
      <c r="L813" s="12"/>
      <c r="M813" s="15" t="s">
        <v>389</v>
      </c>
    </row>
    <row r="814" spans="1:13" ht="28.5" x14ac:dyDescent="0.2">
      <c r="A814" s="26" t="s">
        <v>1209</v>
      </c>
      <c r="B814" s="13">
        <v>813</v>
      </c>
      <c r="C814" s="14" t="s">
        <v>1843</v>
      </c>
      <c r="D814" s="12" t="s">
        <v>100</v>
      </c>
      <c r="E814" s="24">
        <v>10</v>
      </c>
      <c r="F814" s="24">
        <v>56963</v>
      </c>
      <c r="G814" s="25">
        <v>569630</v>
      </c>
      <c r="H814" s="16">
        <v>569630</v>
      </c>
      <c r="I814" s="18"/>
      <c r="L814" s="12"/>
      <c r="M814" s="15" t="s">
        <v>389</v>
      </c>
    </row>
    <row r="815" spans="1:13" ht="57" x14ac:dyDescent="0.2">
      <c r="A815" s="26" t="s">
        <v>1210</v>
      </c>
      <c r="B815" s="13">
        <v>814</v>
      </c>
      <c r="C815" s="14" t="s">
        <v>1844</v>
      </c>
      <c r="D815" s="12" t="s">
        <v>33</v>
      </c>
      <c r="E815" s="24">
        <v>5</v>
      </c>
      <c r="F815" s="24">
        <v>127873</v>
      </c>
      <c r="G815" s="25">
        <v>639365</v>
      </c>
      <c r="H815" s="16">
        <v>639365</v>
      </c>
      <c r="I815" s="18"/>
      <c r="L815" s="12"/>
      <c r="M815" s="15" t="s">
        <v>389</v>
      </c>
    </row>
    <row r="816" spans="1:13" ht="42.75" x14ac:dyDescent="0.2">
      <c r="A816" s="26" t="s">
        <v>1211</v>
      </c>
      <c r="B816" s="13">
        <v>815</v>
      </c>
      <c r="C816" s="14" t="s">
        <v>1845</v>
      </c>
      <c r="D816" s="12" t="s">
        <v>28</v>
      </c>
      <c r="E816" s="24">
        <v>50</v>
      </c>
      <c r="F816" s="24">
        <v>7000</v>
      </c>
      <c r="G816" s="25">
        <v>350000</v>
      </c>
      <c r="H816" s="16">
        <v>350000</v>
      </c>
      <c r="I816" s="18"/>
      <c r="L816" s="12"/>
      <c r="M816" s="15" t="s">
        <v>389</v>
      </c>
    </row>
    <row r="817" spans="1:13" ht="42.75" x14ac:dyDescent="0.2">
      <c r="A817" s="26" t="s">
        <v>1212</v>
      </c>
      <c r="B817" s="13">
        <v>816</v>
      </c>
      <c r="C817" s="14" t="s">
        <v>1473</v>
      </c>
      <c r="D817" s="12" t="s">
        <v>79</v>
      </c>
      <c r="E817" s="24">
        <v>1</v>
      </c>
      <c r="F817" s="24">
        <v>17743042</v>
      </c>
      <c r="G817" s="25">
        <f>39727174-1497367.52-8212064.2-4017682.64-8257018.03</f>
        <v>17743041.609999996</v>
      </c>
      <c r="H817" s="16">
        <v>17743041.609999996</v>
      </c>
      <c r="I817" s="18"/>
      <c r="L817" s="12"/>
      <c r="M817" s="15" t="s">
        <v>389</v>
      </c>
    </row>
    <row r="818" spans="1:13" ht="42.75" x14ac:dyDescent="0.2">
      <c r="A818" s="26" t="s">
        <v>1213</v>
      </c>
      <c r="B818" s="13">
        <v>817</v>
      </c>
      <c r="C818" s="14" t="s">
        <v>1846</v>
      </c>
      <c r="D818" s="12" t="s">
        <v>28</v>
      </c>
      <c r="E818" s="24">
        <v>3000</v>
      </c>
      <c r="F818" s="24">
        <v>38</v>
      </c>
      <c r="G818" s="25">
        <v>114000</v>
      </c>
      <c r="H818" s="16">
        <v>114000</v>
      </c>
      <c r="I818" s="18"/>
      <c r="L818" s="12"/>
      <c r="M818" s="15" t="s">
        <v>389</v>
      </c>
    </row>
    <row r="819" spans="1:13" ht="42.75" x14ac:dyDescent="0.2">
      <c r="A819" s="26" t="s">
        <v>1214</v>
      </c>
      <c r="B819" s="13">
        <v>818</v>
      </c>
      <c r="C819" s="14" t="s">
        <v>1847</v>
      </c>
      <c r="D819" s="12" t="s">
        <v>28</v>
      </c>
      <c r="E819" s="24">
        <v>750</v>
      </c>
      <c r="F819" s="24">
        <v>291</v>
      </c>
      <c r="G819" s="25">
        <v>218250</v>
      </c>
      <c r="H819" s="16">
        <v>218250</v>
      </c>
      <c r="I819" s="18"/>
      <c r="L819" s="12"/>
      <c r="M819" s="15" t="s">
        <v>389</v>
      </c>
    </row>
    <row r="820" spans="1:13" ht="42.75" x14ac:dyDescent="0.2">
      <c r="A820" s="26" t="s">
        <v>1215</v>
      </c>
      <c r="B820" s="13">
        <v>819</v>
      </c>
      <c r="C820" s="14" t="s">
        <v>1848</v>
      </c>
      <c r="D820" s="12" t="s">
        <v>28</v>
      </c>
      <c r="E820" s="24">
        <v>64</v>
      </c>
      <c r="F820" s="24">
        <v>5273</v>
      </c>
      <c r="G820" s="25">
        <v>337472</v>
      </c>
      <c r="H820" s="16">
        <v>337472</v>
      </c>
      <c r="I820" s="18"/>
      <c r="L820" s="12"/>
      <c r="M820" s="15" t="s">
        <v>389</v>
      </c>
    </row>
    <row r="821" spans="1:13" ht="42.75" x14ac:dyDescent="0.2">
      <c r="A821" s="26" t="s">
        <v>1216</v>
      </c>
      <c r="B821" s="13">
        <v>820</v>
      </c>
      <c r="C821" s="14" t="s">
        <v>1849</v>
      </c>
      <c r="D821" s="12" t="s">
        <v>28</v>
      </c>
      <c r="E821" s="24">
        <v>50</v>
      </c>
      <c r="F821" s="24">
        <v>1502</v>
      </c>
      <c r="G821" s="25">
        <v>75100</v>
      </c>
      <c r="H821" s="16">
        <v>75100</v>
      </c>
      <c r="I821" s="12"/>
      <c r="L821" s="12"/>
      <c r="M821" s="15" t="s">
        <v>389</v>
      </c>
    </row>
    <row r="822" spans="1:13" ht="42.75" x14ac:dyDescent="0.2">
      <c r="A822" s="26" t="s">
        <v>1217</v>
      </c>
      <c r="B822" s="13">
        <v>821</v>
      </c>
      <c r="C822" s="14" t="s">
        <v>1850</v>
      </c>
      <c r="D822" s="12" t="s">
        <v>28</v>
      </c>
      <c r="E822" s="24">
        <v>25</v>
      </c>
      <c r="F822" s="24">
        <v>3920</v>
      </c>
      <c r="G822" s="25">
        <v>98000</v>
      </c>
      <c r="H822" s="16">
        <v>98000</v>
      </c>
      <c r="I822" s="18"/>
      <c r="L822" s="12"/>
      <c r="M822" s="15" t="s">
        <v>389</v>
      </c>
    </row>
    <row r="823" spans="1:13" ht="42.75" x14ac:dyDescent="0.2">
      <c r="A823" s="26" t="s">
        <v>1218</v>
      </c>
      <c r="B823" s="13">
        <v>822</v>
      </c>
      <c r="C823" s="14" t="s">
        <v>260</v>
      </c>
      <c r="D823" s="12" t="s">
        <v>28</v>
      </c>
      <c r="E823" s="24">
        <v>15</v>
      </c>
      <c r="F823" s="24">
        <v>3857</v>
      </c>
      <c r="G823" s="25">
        <v>57855</v>
      </c>
      <c r="H823" s="16">
        <v>57855</v>
      </c>
      <c r="I823" s="18"/>
      <c r="L823" s="12"/>
      <c r="M823" s="15" t="s">
        <v>389</v>
      </c>
    </row>
    <row r="824" spans="1:13" ht="42.75" x14ac:dyDescent="0.2">
      <c r="A824" s="26" t="s">
        <v>1219</v>
      </c>
      <c r="B824" s="13">
        <v>823</v>
      </c>
      <c r="C824" s="14" t="s">
        <v>1851</v>
      </c>
      <c r="D824" s="12" t="s">
        <v>28</v>
      </c>
      <c r="E824" s="24">
        <v>3</v>
      </c>
      <c r="F824" s="24">
        <v>45654</v>
      </c>
      <c r="G824" s="25">
        <v>136962</v>
      </c>
      <c r="H824" s="16">
        <v>136962</v>
      </c>
      <c r="I824" s="18"/>
      <c r="L824" s="12"/>
      <c r="M824" s="15" t="s">
        <v>389</v>
      </c>
    </row>
    <row r="825" spans="1:13" ht="28.5" x14ac:dyDescent="0.2">
      <c r="A825" s="26" t="s">
        <v>1220</v>
      </c>
      <c r="B825" s="13">
        <v>824</v>
      </c>
      <c r="C825" s="14" t="s">
        <v>257</v>
      </c>
      <c r="D825" s="12" t="s">
        <v>122</v>
      </c>
      <c r="E825" s="24">
        <v>3</v>
      </c>
      <c r="F825" s="24">
        <v>100100</v>
      </c>
      <c r="G825" s="25">
        <v>300300</v>
      </c>
      <c r="H825" s="16">
        <v>300300</v>
      </c>
      <c r="I825" s="18"/>
      <c r="L825" s="12"/>
      <c r="M825" s="15" t="s">
        <v>389</v>
      </c>
    </row>
    <row r="826" spans="1:13" ht="42.75" x14ac:dyDescent="0.2">
      <c r="A826" s="26" t="s">
        <v>1221</v>
      </c>
      <c r="B826" s="13">
        <v>825</v>
      </c>
      <c r="C826" s="14" t="s">
        <v>1852</v>
      </c>
      <c r="D826" s="12" t="s">
        <v>28</v>
      </c>
      <c r="E826" s="24">
        <v>20</v>
      </c>
      <c r="F826" s="24">
        <v>1021</v>
      </c>
      <c r="G826" s="25">
        <v>20420</v>
      </c>
      <c r="H826" s="16">
        <v>20420</v>
      </c>
      <c r="I826" s="18"/>
      <c r="L826" s="12"/>
      <c r="M826" s="15" t="s">
        <v>389</v>
      </c>
    </row>
    <row r="827" spans="1:13" ht="42.75" x14ac:dyDescent="0.2">
      <c r="A827" s="26" t="s">
        <v>1222</v>
      </c>
      <c r="B827" s="13">
        <v>826</v>
      </c>
      <c r="C827" s="14" t="s">
        <v>1853</v>
      </c>
      <c r="D827" s="12" t="s">
        <v>28</v>
      </c>
      <c r="E827" s="24">
        <v>60</v>
      </c>
      <c r="F827" s="24">
        <v>716</v>
      </c>
      <c r="G827" s="25">
        <v>42960</v>
      </c>
      <c r="H827" s="16">
        <v>42960</v>
      </c>
      <c r="I827" s="19"/>
      <c r="L827" s="20"/>
      <c r="M827" s="15" t="s">
        <v>389</v>
      </c>
    </row>
    <row r="828" spans="1:13" ht="42.75" x14ac:dyDescent="0.2">
      <c r="A828" s="26" t="s">
        <v>1223</v>
      </c>
      <c r="B828" s="13">
        <v>827</v>
      </c>
      <c r="C828" s="14" t="s">
        <v>1854</v>
      </c>
      <c r="D828" s="12" t="s">
        <v>28</v>
      </c>
      <c r="E828" s="24">
        <v>5</v>
      </c>
      <c r="F828" s="24">
        <v>17057</v>
      </c>
      <c r="G828" s="25">
        <v>85285</v>
      </c>
      <c r="H828" s="16">
        <v>85285</v>
      </c>
      <c r="I828" s="18"/>
      <c r="L828" s="12"/>
      <c r="M828" s="15" t="s">
        <v>389</v>
      </c>
    </row>
    <row r="829" spans="1:13" ht="42.75" x14ac:dyDescent="0.2">
      <c r="A829" s="26" t="s">
        <v>1224</v>
      </c>
      <c r="B829" s="13">
        <v>828</v>
      </c>
      <c r="C829" s="14" t="s">
        <v>1855</v>
      </c>
      <c r="D829" s="12" t="s">
        <v>28</v>
      </c>
      <c r="E829" s="24">
        <v>10</v>
      </c>
      <c r="F829" s="24">
        <v>1604</v>
      </c>
      <c r="G829" s="25">
        <v>16040</v>
      </c>
      <c r="H829" s="16">
        <v>16040</v>
      </c>
      <c r="I829" s="19"/>
      <c r="L829" s="20"/>
      <c r="M829" s="15" t="s">
        <v>389</v>
      </c>
    </row>
    <row r="830" spans="1:13" ht="42.75" x14ac:dyDescent="0.2">
      <c r="A830" s="26" t="s">
        <v>1225</v>
      </c>
      <c r="B830" s="13">
        <v>829</v>
      </c>
      <c r="C830" s="14" t="s">
        <v>1856</v>
      </c>
      <c r="D830" s="12" t="s">
        <v>28</v>
      </c>
      <c r="E830" s="24">
        <v>10</v>
      </c>
      <c r="F830" s="24">
        <v>6712</v>
      </c>
      <c r="G830" s="25">
        <v>67120</v>
      </c>
      <c r="H830" s="16">
        <v>67120</v>
      </c>
      <c r="I830" s="18"/>
      <c r="L830" s="12"/>
      <c r="M830" s="15" t="s">
        <v>389</v>
      </c>
    </row>
    <row r="831" spans="1:13" ht="42.75" x14ac:dyDescent="0.2">
      <c r="A831" s="26" t="s">
        <v>1226</v>
      </c>
      <c r="B831" s="13">
        <v>830</v>
      </c>
      <c r="C831" s="14" t="s">
        <v>1857</v>
      </c>
      <c r="D831" s="12" t="s">
        <v>28</v>
      </c>
      <c r="E831" s="24">
        <v>100</v>
      </c>
      <c r="F831" s="24">
        <v>379</v>
      </c>
      <c r="G831" s="25">
        <v>37900</v>
      </c>
      <c r="H831" s="16">
        <v>37900</v>
      </c>
      <c r="I831" s="18"/>
      <c r="L831" s="12"/>
      <c r="M831" s="15" t="s">
        <v>389</v>
      </c>
    </row>
    <row r="832" spans="1:13" ht="42.75" x14ac:dyDescent="0.2">
      <c r="A832" s="26" t="s">
        <v>1227</v>
      </c>
      <c r="B832" s="13">
        <v>831</v>
      </c>
      <c r="C832" s="14" t="s">
        <v>1858</v>
      </c>
      <c r="D832" s="12" t="s">
        <v>28</v>
      </c>
      <c r="E832" s="24">
        <v>6</v>
      </c>
      <c r="F832" s="24">
        <v>10027</v>
      </c>
      <c r="G832" s="25">
        <v>60162</v>
      </c>
      <c r="H832" s="16">
        <v>60162</v>
      </c>
      <c r="I832" s="18"/>
      <c r="L832" s="12"/>
      <c r="M832" s="15" t="s">
        <v>389</v>
      </c>
    </row>
    <row r="833" spans="1:13" ht="42.75" x14ac:dyDescent="0.2">
      <c r="A833" s="26" t="s">
        <v>1228</v>
      </c>
      <c r="B833" s="13">
        <v>832</v>
      </c>
      <c r="C833" s="14" t="s">
        <v>1859</v>
      </c>
      <c r="D833" s="12" t="s">
        <v>28</v>
      </c>
      <c r="E833" s="24">
        <v>1</v>
      </c>
      <c r="F833" s="24">
        <v>217948</v>
      </c>
      <c r="G833" s="25">
        <v>217948</v>
      </c>
      <c r="H833" s="16">
        <v>217948</v>
      </c>
      <c r="I833" s="18"/>
      <c r="L833" s="12"/>
      <c r="M833" s="15" t="s">
        <v>389</v>
      </c>
    </row>
    <row r="834" spans="1:13" ht="42.75" x14ac:dyDescent="0.2">
      <c r="A834" s="26" t="s">
        <v>1229</v>
      </c>
      <c r="B834" s="13">
        <v>833</v>
      </c>
      <c r="C834" s="14" t="s">
        <v>1473</v>
      </c>
      <c r="D834" s="12" t="s">
        <v>79</v>
      </c>
      <c r="E834" s="24">
        <v>1</v>
      </c>
      <c r="F834" s="24">
        <v>927371</v>
      </c>
      <c r="G834" s="25">
        <f>1000256-72885</f>
        <v>927371</v>
      </c>
      <c r="H834" s="16">
        <v>927371</v>
      </c>
      <c r="I834" s="18"/>
      <c r="L834" s="12"/>
      <c r="M834" s="15" t="s">
        <v>389</v>
      </c>
    </row>
    <row r="835" spans="1:13" ht="57" x14ac:dyDescent="0.2">
      <c r="A835" s="26" t="s">
        <v>1230</v>
      </c>
      <c r="B835" s="13">
        <v>834</v>
      </c>
      <c r="C835" s="14" t="s">
        <v>271</v>
      </c>
      <c r="D835" s="12" t="s">
        <v>1970</v>
      </c>
      <c r="E835" s="24">
        <v>21</v>
      </c>
      <c r="F835" s="24">
        <v>60643</v>
      </c>
      <c r="G835" s="25">
        <v>1273503</v>
      </c>
      <c r="H835" s="16">
        <v>1273503</v>
      </c>
      <c r="I835" s="18"/>
      <c r="L835" s="12"/>
      <c r="M835" s="15" t="s">
        <v>389</v>
      </c>
    </row>
    <row r="836" spans="1:13" ht="42.75" x14ac:dyDescent="0.2">
      <c r="A836" s="26" t="s">
        <v>1231</v>
      </c>
      <c r="B836" s="13">
        <v>835</v>
      </c>
      <c r="C836" s="14" t="s">
        <v>1860</v>
      </c>
      <c r="D836" s="12" t="s">
        <v>28</v>
      </c>
      <c r="E836" s="24">
        <v>10</v>
      </c>
      <c r="F836" s="24">
        <v>16500</v>
      </c>
      <c r="G836" s="25">
        <v>165000</v>
      </c>
      <c r="H836" s="16">
        <v>165000</v>
      </c>
      <c r="I836" s="18"/>
      <c r="L836" s="12"/>
      <c r="M836" s="15" t="s">
        <v>389</v>
      </c>
    </row>
    <row r="837" spans="1:13" ht="57" x14ac:dyDescent="0.2">
      <c r="A837" s="26" t="s">
        <v>1232</v>
      </c>
      <c r="B837" s="13">
        <v>836</v>
      </c>
      <c r="C837" s="14" t="s">
        <v>283</v>
      </c>
      <c r="D837" s="12" t="s">
        <v>1970</v>
      </c>
      <c r="E837" s="24">
        <v>17</v>
      </c>
      <c r="F837" s="24">
        <v>2861</v>
      </c>
      <c r="G837" s="25">
        <v>48637</v>
      </c>
      <c r="H837" s="16">
        <v>48637</v>
      </c>
      <c r="I837" s="18"/>
      <c r="L837" s="12"/>
      <c r="M837" s="15" t="s">
        <v>389</v>
      </c>
    </row>
    <row r="838" spans="1:13" ht="57" x14ac:dyDescent="0.2">
      <c r="A838" s="26" t="s">
        <v>1233</v>
      </c>
      <c r="B838" s="13">
        <v>837</v>
      </c>
      <c r="C838" s="14" t="s">
        <v>283</v>
      </c>
      <c r="D838" s="12" t="s">
        <v>1970</v>
      </c>
      <c r="E838" s="24">
        <v>6</v>
      </c>
      <c r="F838" s="24">
        <v>2861</v>
      </c>
      <c r="G838" s="25">
        <v>17166</v>
      </c>
      <c r="H838" s="16">
        <v>17166</v>
      </c>
      <c r="I838" s="18"/>
      <c r="L838" s="12"/>
      <c r="M838" s="15" t="s">
        <v>389</v>
      </c>
    </row>
    <row r="839" spans="1:13" ht="42.75" x14ac:dyDescent="0.2">
      <c r="A839" s="26" t="s">
        <v>1234</v>
      </c>
      <c r="B839" s="13">
        <v>838</v>
      </c>
      <c r="C839" s="14" t="s">
        <v>280</v>
      </c>
      <c r="D839" s="12" t="s">
        <v>28</v>
      </c>
      <c r="E839" s="24">
        <v>75</v>
      </c>
      <c r="F839" s="24">
        <v>6272</v>
      </c>
      <c r="G839" s="25">
        <v>470400</v>
      </c>
      <c r="H839" s="16">
        <v>470400</v>
      </c>
      <c r="I839" s="18"/>
      <c r="L839" s="12"/>
      <c r="M839" s="15" t="s">
        <v>389</v>
      </c>
    </row>
    <row r="840" spans="1:13" ht="57" x14ac:dyDescent="0.2">
      <c r="A840" s="26" t="s">
        <v>1235</v>
      </c>
      <c r="B840" s="13">
        <v>839</v>
      </c>
      <c r="C840" s="14" t="s">
        <v>1861</v>
      </c>
      <c r="D840" s="12" t="s">
        <v>1970</v>
      </c>
      <c r="E840" s="24">
        <v>6</v>
      </c>
      <c r="F840" s="24">
        <v>9671</v>
      </c>
      <c r="G840" s="25">
        <v>58026</v>
      </c>
      <c r="H840" s="16">
        <v>58026</v>
      </c>
      <c r="I840" s="18"/>
      <c r="L840" s="12"/>
      <c r="M840" s="15" t="s">
        <v>389</v>
      </c>
    </row>
    <row r="841" spans="1:13" ht="57" x14ac:dyDescent="0.2">
      <c r="A841" s="26" t="s">
        <v>1236</v>
      </c>
      <c r="B841" s="13">
        <v>840</v>
      </c>
      <c r="C841" s="14" t="s">
        <v>1862</v>
      </c>
      <c r="D841" s="12" t="s">
        <v>1970</v>
      </c>
      <c r="E841" s="24">
        <v>6</v>
      </c>
      <c r="F841" s="24">
        <v>51139</v>
      </c>
      <c r="G841" s="25">
        <v>306834</v>
      </c>
      <c r="H841" s="16">
        <v>306834</v>
      </c>
      <c r="I841" s="19"/>
      <c r="L841" s="20"/>
      <c r="M841" s="15" t="s">
        <v>389</v>
      </c>
    </row>
    <row r="842" spans="1:13" ht="42.75" x14ac:dyDescent="0.2">
      <c r="A842" s="26" t="s">
        <v>1237</v>
      </c>
      <c r="B842" s="13">
        <v>841</v>
      </c>
      <c r="C842" s="14" t="s">
        <v>276</v>
      </c>
      <c r="D842" s="12" t="s">
        <v>28</v>
      </c>
      <c r="E842" s="24">
        <v>100</v>
      </c>
      <c r="F842" s="24">
        <v>10000</v>
      </c>
      <c r="G842" s="25">
        <v>1000000</v>
      </c>
      <c r="H842" s="16">
        <v>1000000</v>
      </c>
      <c r="I842" s="18"/>
      <c r="L842" s="12"/>
      <c r="M842" s="15" t="s">
        <v>389</v>
      </c>
    </row>
    <row r="843" spans="1:13" ht="57" x14ac:dyDescent="0.2">
      <c r="A843" s="26" t="s">
        <v>1238</v>
      </c>
      <c r="B843" s="13">
        <v>842</v>
      </c>
      <c r="C843" s="14" t="s">
        <v>273</v>
      </c>
      <c r="D843" s="12" t="s">
        <v>1970</v>
      </c>
      <c r="E843" s="24">
        <v>21</v>
      </c>
      <c r="F843" s="24">
        <v>30000</v>
      </c>
      <c r="G843" s="25">
        <v>630000</v>
      </c>
      <c r="H843" s="16">
        <v>630000</v>
      </c>
      <c r="I843" s="18"/>
      <c r="L843" s="12"/>
      <c r="M843" s="15" t="s">
        <v>389</v>
      </c>
    </row>
    <row r="844" spans="1:13" ht="57" x14ac:dyDescent="0.2">
      <c r="A844" s="26" t="s">
        <v>1239</v>
      </c>
      <c r="B844" s="13">
        <v>843</v>
      </c>
      <c r="C844" s="14" t="s">
        <v>273</v>
      </c>
      <c r="D844" s="12" t="s">
        <v>1970</v>
      </c>
      <c r="E844" s="24">
        <v>6</v>
      </c>
      <c r="F844" s="24">
        <v>30000</v>
      </c>
      <c r="G844" s="25">
        <v>180000</v>
      </c>
      <c r="H844" s="16">
        <v>180000</v>
      </c>
      <c r="I844" s="18"/>
      <c r="L844" s="12"/>
      <c r="M844" s="15" t="s">
        <v>389</v>
      </c>
    </row>
    <row r="845" spans="1:13" ht="42.75" x14ac:dyDescent="0.2">
      <c r="A845" s="26" t="s">
        <v>1240</v>
      </c>
      <c r="B845" s="13">
        <v>844</v>
      </c>
      <c r="C845" s="14" t="s">
        <v>1863</v>
      </c>
      <c r="D845" s="12" t="s">
        <v>28</v>
      </c>
      <c r="E845" s="24">
        <v>30</v>
      </c>
      <c r="F845" s="24">
        <v>3105</v>
      </c>
      <c r="G845" s="25">
        <v>93150</v>
      </c>
      <c r="H845" s="16">
        <v>93150</v>
      </c>
      <c r="I845" s="18"/>
      <c r="L845" s="12"/>
      <c r="M845" s="15" t="s">
        <v>389</v>
      </c>
    </row>
    <row r="846" spans="1:13" ht="57" x14ac:dyDescent="0.2">
      <c r="A846" s="26" t="s">
        <v>1241</v>
      </c>
      <c r="B846" s="13">
        <v>845</v>
      </c>
      <c r="C846" s="14" t="s">
        <v>1864</v>
      </c>
      <c r="D846" s="12" t="s">
        <v>1970</v>
      </c>
      <c r="E846" s="24">
        <v>12</v>
      </c>
      <c r="F846" s="24">
        <v>15090</v>
      </c>
      <c r="G846" s="25">
        <v>181080</v>
      </c>
      <c r="H846" s="16">
        <v>181080</v>
      </c>
      <c r="I846" s="18"/>
      <c r="L846" s="12"/>
      <c r="M846" s="15" t="s">
        <v>389</v>
      </c>
    </row>
    <row r="847" spans="1:13" ht="42.75" x14ac:dyDescent="0.2">
      <c r="A847" s="26" t="s">
        <v>1242</v>
      </c>
      <c r="B847" s="13">
        <v>846</v>
      </c>
      <c r="C847" s="14" t="s">
        <v>269</v>
      </c>
      <c r="D847" s="12" t="s">
        <v>28</v>
      </c>
      <c r="E847" s="24">
        <v>2</v>
      </c>
      <c r="F847" s="24">
        <v>60000</v>
      </c>
      <c r="G847" s="25">
        <v>120000</v>
      </c>
      <c r="H847" s="16">
        <v>120000</v>
      </c>
      <c r="I847" s="19"/>
      <c r="L847" s="20"/>
      <c r="M847" s="15" t="s">
        <v>389</v>
      </c>
    </row>
    <row r="848" spans="1:13" ht="42.75" x14ac:dyDescent="0.2">
      <c r="A848" s="26" t="s">
        <v>1243</v>
      </c>
      <c r="B848" s="13">
        <v>847</v>
      </c>
      <c r="C848" s="14" t="s">
        <v>1473</v>
      </c>
      <c r="D848" s="12" t="s">
        <v>79</v>
      </c>
      <c r="E848" s="24">
        <v>1</v>
      </c>
      <c r="F848" s="24">
        <v>1757725</v>
      </c>
      <c r="G848" s="25">
        <v>1757725</v>
      </c>
      <c r="H848" s="16">
        <v>1757725</v>
      </c>
      <c r="I848" s="18"/>
      <c r="L848" s="12"/>
      <c r="M848" s="15" t="s">
        <v>389</v>
      </c>
    </row>
    <row r="849" spans="1:13" ht="57" x14ac:dyDescent="0.2">
      <c r="A849" s="26" t="s">
        <v>1244</v>
      </c>
      <c r="B849" s="13">
        <v>848</v>
      </c>
      <c r="C849" s="14" t="s">
        <v>1865</v>
      </c>
      <c r="D849" s="12" t="s">
        <v>1970</v>
      </c>
      <c r="E849" s="24">
        <v>2</v>
      </c>
      <c r="F849" s="24">
        <v>48458</v>
      </c>
      <c r="G849" s="25">
        <v>96916</v>
      </c>
      <c r="H849" s="16">
        <v>96916</v>
      </c>
      <c r="I849" s="18"/>
      <c r="L849" s="12"/>
      <c r="M849" s="15" t="s">
        <v>389</v>
      </c>
    </row>
    <row r="850" spans="1:13" ht="57" x14ac:dyDescent="0.2">
      <c r="A850" s="26" t="s">
        <v>1245</v>
      </c>
      <c r="B850" s="13">
        <v>849</v>
      </c>
      <c r="C850" s="14" t="s">
        <v>1866</v>
      </c>
      <c r="D850" s="12" t="s">
        <v>33</v>
      </c>
      <c r="E850" s="24">
        <v>1</v>
      </c>
      <c r="F850" s="24">
        <v>35859</v>
      </c>
      <c r="G850" s="25">
        <v>35859</v>
      </c>
      <c r="H850" s="16">
        <v>35859</v>
      </c>
      <c r="I850" s="19"/>
      <c r="L850" s="20"/>
      <c r="M850" s="15" t="s">
        <v>389</v>
      </c>
    </row>
    <row r="851" spans="1:13" ht="42.75" x14ac:dyDescent="0.2">
      <c r="A851" s="26" t="s">
        <v>1246</v>
      </c>
      <c r="B851" s="13">
        <v>850</v>
      </c>
      <c r="C851" s="14" t="s">
        <v>1867</v>
      </c>
      <c r="D851" s="12" t="s">
        <v>28</v>
      </c>
      <c r="E851" s="24">
        <v>30</v>
      </c>
      <c r="F851" s="24">
        <v>2321</v>
      </c>
      <c r="G851" s="25">
        <v>69630</v>
      </c>
      <c r="H851" s="16">
        <v>69630</v>
      </c>
      <c r="I851" s="18"/>
      <c r="L851" s="12"/>
      <c r="M851" s="15" t="s">
        <v>389</v>
      </c>
    </row>
    <row r="852" spans="1:13" ht="42.75" x14ac:dyDescent="0.2">
      <c r="A852" s="26" t="s">
        <v>1247</v>
      </c>
      <c r="B852" s="13">
        <v>851</v>
      </c>
      <c r="C852" s="14" t="s">
        <v>1868</v>
      </c>
      <c r="D852" s="12" t="s">
        <v>28</v>
      </c>
      <c r="E852" s="24">
        <v>30</v>
      </c>
      <c r="F852" s="24">
        <v>2004</v>
      </c>
      <c r="G852" s="25">
        <v>60120</v>
      </c>
      <c r="H852" s="16">
        <v>60120</v>
      </c>
      <c r="I852" s="18"/>
      <c r="L852" s="12"/>
      <c r="M852" s="15" t="s">
        <v>389</v>
      </c>
    </row>
    <row r="853" spans="1:13" ht="42.75" x14ac:dyDescent="0.2">
      <c r="A853" s="26" t="s">
        <v>1248</v>
      </c>
      <c r="B853" s="13">
        <v>852</v>
      </c>
      <c r="C853" s="14" t="s">
        <v>285</v>
      </c>
      <c r="D853" s="12" t="s">
        <v>28</v>
      </c>
      <c r="E853" s="24">
        <v>250</v>
      </c>
      <c r="F853" s="24">
        <v>3939</v>
      </c>
      <c r="G853" s="25">
        <v>984750</v>
      </c>
      <c r="H853" s="16">
        <v>984750</v>
      </c>
      <c r="I853" s="18"/>
      <c r="L853" s="12"/>
      <c r="M853" s="15" t="s">
        <v>389</v>
      </c>
    </row>
    <row r="854" spans="1:13" ht="42.75" x14ac:dyDescent="0.2">
      <c r="A854" s="26" t="s">
        <v>1249</v>
      </c>
      <c r="B854" s="13">
        <v>853</v>
      </c>
      <c r="C854" s="14" t="s">
        <v>294</v>
      </c>
      <c r="D854" s="12" t="s">
        <v>28</v>
      </c>
      <c r="E854" s="24">
        <v>500</v>
      </c>
      <c r="F854" s="24">
        <v>1800</v>
      </c>
      <c r="G854" s="25">
        <v>900000</v>
      </c>
      <c r="H854" s="16">
        <v>900000</v>
      </c>
      <c r="I854" s="18"/>
      <c r="L854" s="12"/>
      <c r="M854" s="15" t="s">
        <v>389</v>
      </c>
    </row>
    <row r="855" spans="1:13" ht="42.75" x14ac:dyDescent="0.2">
      <c r="A855" s="26" t="s">
        <v>1250</v>
      </c>
      <c r="B855" s="13">
        <v>854</v>
      </c>
      <c r="C855" s="14" t="s">
        <v>294</v>
      </c>
      <c r="D855" s="12" t="s">
        <v>28</v>
      </c>
      <c r="E855" s="24">
        <v>5</v>
      </c>
      <c r="F855" s="24">
        <v>1800</v>
      </c>
      <c r="G855" s="25">
        <v>9000</v>
      </c>
      <c r="H855" s="16">
        <v>9000</v>
      </c>
      <c r="I855" s="19"/>
      <c r="L855" s="20"/>
      <c r="M855" s="15" t="s">
        <v>389</v>
      </c>
    </row>
    <row r="856" spans="1:13" ht="42.75" x14ac:dyDescent="0.2">
      <c r="A856" s="26" t="s">
        <v>1251</v>
      </c>
      <c r="B856" s="13">
        <v>855</v>
      </c>
      <c r="C856" s="14" t="s">
        <v>1473</v>
      </c>
      <c r="D856" s="12" t="s">
        <v>79</v>
      </c>
      <c r="E856" s="24">
        <v>1</v>
      </c>
      <c r="F856" s="24">
        <v>1695547</v>
      </c>
      <c r="G856" s="25">
        <f>2052212-356665</f>
        <v>1695547</v>
      </c>
      <c r="H856" s="16">
        <v>1695547</v>
      </c>
      <c r="I856" s="19"/>
      <c r="L856" s="20"/>
      <c r="M856" s="15" t="s">
        <v>389</v>
      </c>
    </row>
    <row r="857" spans="1:13" ht="57" x14ac:dyDescent="0.2">
      <c r="A857" s="26" t="s">
        <v>1252</v>
      </c>
      <c r="B857" s="13">
        <v>856</v>
      </c>
      <c r="C857" s="14" t="s">
        <v>298</v>
      </c>
      <c r="D857" s="12" t="s">
        <v>40</v>
      </c>
      <c r="E857" s="24">
        <v>500</v>
      </c>
      <c r="F857" s="24">
        <v>772</v>
      </c>
      <c r="G857" s="25">
        <v>386000</v>
      </c>
      <c r="H857" s="16">
        <v>386000</v>
      </c>
      <c r="I857" s="18"/>
      <c r="L857" s="12"/>
      <c r="M857" s="15" t="s">
        <v>389</v>
      </c>
    </row>
    <row r="858" spans="1:13" ht="42.75" x14ac:dyDescent="0.2">
      <c r="A858" s="26" t="s">
        <v>1253</v>
      </c>
      <c r="B858" s="13">
        <v>857</v>
      </c>
      <c r="C858" s="14" t="s">
        <v>1869</v>
      </c>
      <c r="D858" s="12" t="s">
        <v>28</v>
      </c>
      <c r="E858" s="24">
        <v>25</v>
      </c>
      <c r="F858" s="24">
        <v>2825</v>
      </c>
      <c r="G858" s="25">
        <v>70625</v>
      </c>
      <c r="H858" s="16">
        <v>70625</v>
      </c>
      <c r="I858" s="12"/>
      <c r="L858" s="12"/>
      <c r="M858" s="15" t="s">
        <v>389</v>
      </c>
    </row>
    <row r="859" spans="1:13" ht="42.75" x14ac:dyDescent="0.2">
      <c r="A859" s="26" t="s">
        <v>1254</v>
      </c>
      <c r="B859" s="13">
        <v>858</v>
      </c>
      <c r="C859" s="14" t="s">
        <v>1870</v>
      </c>
      <c r="D859" s="12" t="s">
        <v>28</v>
      </c>
      <c r="E859" s="24">
        <v>8000</v>
      </c>
      <c r="F859" s="24">
        <v>234</v>
      </c>
      <c r="G859" s="25">
        <v>1872000</v>
      </c>
      <c r="H859" s="16">
        <v>1872000</v>
      </c>
      <c r="I859" s="19"/>
      <c r="L859" s="20"/>
      <c r="M859" s="15" t="s">
        <v>389</v>
      </c>
    </row>
    <row r="860" spans="1:13" ht="42.75" x14ac:dyDescent="0.2">
      <c r="A860" s="26" t="s">
        <v>1255</v>
      </c>
      <c r="B860" s="13">
        <v>859</v>
      </c>
      <c r="C860" s="14" t="s">
        <v>1871</v>
      </c>
      <c r="D860" s="12" t="s">
        <v>28</v>
      </c>
      <c r="E860" s="24">
        <v>24000</v>
      </c>
      <c r="F860" s="24">
        <v>43</v>
      </c>
      <c r="G860" s="25">
        <v>1032000</v>
      </c>
      <c r="H860" s="16">
        <v>1032000</v>
      </c>
      <c r="I860" s="18"/>
      <c r="L860" s="12"/>
      <c r="M860" s="15" t="s">
        <v>389</v>
      </c>
    </row>
    <row r="861" spans="1:13" ht="42.75" x14ac:dyDescent="0.2">
      <c r="A861" s="26" t="s">
        <v>1256</v>
      </c>
      <c r="B861" s="13">
        <v>860</v>
      </c>
      <c r="C861" s="14" t="s">
        <v>1872</v>
      </c>
      <c r="D861" s="12" t="s">
        <v>28</v>
      </c>
      <c r="E861" s="24">
        <v>16000</v>
      </c>
      <c r="F861" s="24">
        <v>777</v>
      </c>
      <c r="G861" s="25">
        <v>12432000</v>
      </c>
      <c r="H861" s="16">
        <v>12432000</v>
      </c>
      <c r="I861" s="19"/>
      <c r="L861" s="20"/>
      <c r="M861" s="15" t="s">
        <v>389</v>
      </c>
    </row>
    <row r="862" spans="1:13" ht="42.75" x14ac:dyDescent="0.2">
      <c r="A862" s="26" t="s">
        <v>1257</v>
      </c>
      <c r="B862" s="13">
        <v>861</v>
      </c>
      <c r="C862" s="14" t="s">
        <v>1873</v>
      </c>
      <c r="D862" s="12" t="s">
        <v>28</v>
      </c>
      <c r="E862" s="24">
        <v>10</v>
      </c>
      <c r="F862" s="24">
        <v>5380</v>
      </c>
      <c r="G862" s="25">
        <v>53800</v>
      </c>
      <c r="H862" s="16">
        <v>53800</v>
      </c>
      <c r="I862" s="18"/>
      <c r="L862" s="12"/>
      <c r="M862" s="15" t="s">
        <v>389</v>
      </c>
    </row>
    <row r="863" spans="1:13" ht="42.75" x14ac:dyDescent="0.2">
      <c r="A863" s="26" t="s">
        <v>1258</v>
      </c>
      <c r="B863" s="13">
        <v>862</v>
      </c>
      <c r="C863" s="14" t="s">
        <v>300</v>
      </c>
      <c r="D863" s="12" t="s">
        <v>28</v>
      </c>
      <c r="E863" s="24">
        <v>1000</v>
      </c>
      <c r="F863" s="24">
        <v>2822</v>
      </c>
      <c r="G863" s="25">
        <v>2822000</v>
      </c>
      <c r="H863" s="16">
        <v>2822000</v>
      </c>
      <c r="I863" s="18"/>
      <c r="L863" s="20"/>
      <c r="M863" s="15" t="s">
        <v>389</v>
      </c>
    </row>
    <row r="864" spans="1:13" ht="57" x14ac:dyDescent="0.2">
      <c r="A864" s="26" t="s">
        <v>1259</v>
      </c>
      <c r="B864" s="13">
        <v>863</v>
      </c>
      <c r="C864" s="14" t="s">
        <v>1563</v>
      </c>
      <c r="D864" s="12" t="s">
        <v>40</v>
      </c>
      <c r="E864" s="24">
        <v>4</v>
      </c>
      <c r="F864" s="24">
        <v>16354</v>
      </c>
      <c r="G864" s="25">
        <v>65416</v>
      </c>
      <c r="H864" s="16">
        <v>65416</v>
      </c>
      <c r="I864" s="18"/>
      <c r="L864" s="12"/>
      <c r="M864" s="15" t="s">
        <v>389</v>
      </c>
    </row>
    <row r="865" spans="1:13" ht="57" x14ac:dyDescent="0.2">
      <c r="A865" s="26" t="s">
        <v>1260</v>
      </c>
      <c r="B865" s="13">
        <v>864</v>
      </c>
      <c r="C865" s="14" t="s">
        <v>1874</v>
      </c>
      <c r="D865" s="12" t="s">
        <v>1970</v>
      </c>
      <c r="E865" s="24">
        <v>2</v>
      </c>
      <c r="F865" s="24">
        <v>13652</v>
      </c>
      <c r="G865" s="25">
        <v>27304</v>
      </c>
      <c r="H865" s="16">
        <v>27304</v>
      </c>
      <c r="I865" s="19"/>
      <c r="L865" s="20"/>
      <c r="M865" s="15" t="s">
        <v>389</v>
      </c>
    </row>
    <row r="866" spans="1:13" ht="71.25" x14ac:dyDescent="0.2">
      <c r="A866" s="26" t="s">
        <v>1261</v>
      </c>
      <c r="B866" s="13">
        <v>865</v>
      </c>
      <c r="C866" s="14" t="s">
        <v>1875</v>
      </c>
      <c r="D866" s="12" t="s">
        <v>41</v>
      </c>
      <c r="E866" s="24">
        <v>1</v>
      </c>
      <c r="F866" s="24">
        <v>350000000</v>
      </c>
      <c r="G866" s="25">
        <v>350000000</v>
      </c>
      <c r="H866" s="16">
        <v>350000000</v>
      </c>
      <c r="I866" s="19"/>
      <c r="L866" s="20"/>
      <c r="M866" s="15" t="s">
        <v>389</v>
      </c>
    </row>
    <row r="867" spans="1:13" ht="42.75" x14ac:dyDescent="0.2">
      <c r="A867" s="26" t="s">
        <v>1262</v>
      </c>
      <c r="B867" s="13">
        <v>866</v>
      </c>
      <c r="C867" s="14" t="s">
        <v>1876</v>
      </c>
      <c r="D867" s="12" t="s">
        <v>28</v>
      </c>
      <c r="E867" s="24">
        <v>4</v>
      </c>
      <c r="F867" s="24">
        <v>25000</v>
      </c>
      <c r="G867" s="25">
        <v>100000</v>
      </c>
      <c r="H867" s="16">
        <v>100000</v>
      </c>
      <c r="I867" s="18"/>
      <c r="L867" s="12"/>
      <c r="M867" s="15" t="s">
        <v>389</v>
      </c>
    </row>
    <row r="868" spans="1:13" ht="99.75" x14ac:dyDescent="0.2">
      <c r="A868" s="26" t="s">
        <v>1263</v>
      </c>
      <c r="B868" s="13">
        <v>867</v>
      </c>
      <c r="C868" s="14" t="s">
        <v>1566</v>
      </c>
      <c r="D868" s="12" t="s">
        <v>27</v>
      </c>
      <c r="E868" s="24">
        <v>1200</v>
      </c>
      <c r="F868" s="24">
        <v>150</v>
      </c>
      <c r="G868" s="25">
        <v>180000</v>
      </c>
      <c r="H868" s="16">
        <v>180000</v>
      </c>
      <c r="I868" s="19"/>
      <c r="L868" s="20"/>
      <c r="M868" s="15" t="s">
        <v>389</v>
      </c>
    </row>
    <row r="869" spans="1:13" ht="57" x14ac:dyDescent="0.2">
      <c r="A869" s="26" t="s">
        <v>1264</v>
      </c>
      <c r="B869" s="13">
        <v>868</v>
      </c>
      <c r="C869" s="14" t="s">
        <v>297</v>
      </c>
      <c r="D869" s="12" t="s">
        <v>40</v>
      </c>
      <c r="E869" s="24">
        <v>500</v>
      </c>
      <c r="F869" s="24">
        <v>209</v>
      </c>
      <c r="G869" s="25">
        <v>104500</v>
      </c>
      <c r="H869" s="16">
        <v>104500</v>
      </c>
      <c r="I869" s="19"/>
      <c r="L869" s="20"/>
      <c r="M869" s="15" t="s">
        <v>389</v>
      </c>
    </row>
    <row r="870" spans="1:13" ht="42.75" x14ac:dyDescent="0.2">
      <c r="A870" s="26" t="s">
        <v>1265</v>
      </c>
      <c r="B870" s="13">
        <v>869</v>
      </c>
      <c r="C870" s="14" t="s">
        <v>1877</v>
      </c>
      <c r="D870" s="12" t="s">
        <v>28</v>
      </c>
      <c r="E870" s="24">
        <v>68500</v>
      </c>
      <c r="F870" s="24">
        <v>100</v>
      </c>
      <c r="G870" s="25">
        <v>6850000</v>
      </c>
      <c r="H870" s="16">
        <v>6850000</v>
      </c>
      <c r="I870" s="19"/>
      <c r="L870" s="20"/>
      <c r="M870" s="15" t="s">
        <v>389</v>
      </c>
    </row>
    <row r="871" spans="1:13" ht="42.75" x14ac:dyDescent="0.2">
      <c r="A871" s="26" t="s">
        <v>1266</v>
      </c>
      <c r="B871" s="13">
        <v>870</v>
      </c>
      <c r="C871" s="14" t="s">
        <v>1878</v>
      </c>
      <c r="D871" s="12" t="s">
        <v>30</v>
      </c>
      <c r="E871" s="24">
        <v>5</v>
      </c>
      <c r="F871" s="24">
        <v>6701</v>
      </c>
      <c r="G871" s="25">
        <v>33505</v>
      </c>
      <c r="H871" s="16">
        <v>33505</v>
      </c>
      <c r="I871" s="18"/>
      <c r="L871" s="12"/>
      <c r="M871" s="15" t="s">
        <v>389</v>
      </c>
    </row>
    <row r="872" spans="1:13" ht="57" x14ac:dyDescent="0.2">
      <c r="A872" s="26" t="s">
        <v>1267</v>
      </c>
      <c r="B872" s="13">
        <v>871</v>
      </c>
      <c r="C872" s="14" t="s">
        <v>1879</v>
      </c>
      <c r="D872" s="12" t="s">
        <v>1970</v>
      </c>
      <c r="E872" s="24">
        <v>2</v>
      </c>
      <c r="F872" s="24">
        <v>10490</v>
      </c>
      <c r="G872" s="25">
        <v>20980</v>
      </c>
      <c r="H872" s="16">
        <v>20980</v>
      </c>
      <c r="I872" s="18"/>
      <c r="L872" s="12"/>
      <c r="M872" s="15" t="s">
        <v>389</v>
      </c>
    </row>
    <row r="873" spans="1:13" ht="99.75" x14ac:dyDescent="0.2">
      <c r="A873" s="26" t="s">
        <v>1268</v>
      </c>
      <c r="B873" s="13">
        <v>872</v>
      </c>
      <c r="C873" s="14" t="s">
        <v>1880</v>
      </c>
      <c r="D873" s="12" t="s">
        <v>27</v>
      </c>
      <c r="E873" s="24">
        <v>4</v>
      </c>
      <c r="F873" s="24">
        <v>90842</v>
      </c>
      <c r="G873" s="25">
        <v>363368</v>
      </c>
      <c r="H873" s="16">
        <v>363368</v>
      </c>
      <c r="I873" s="18"/>
      <c r="L873" s="12"/>
      <c r="M873" s="15" t="s">
        <v>389</v>
      </c>
    </row>
    <row r="874" spans="1:13" ht="42.75" x14ac:dyDescent="0.2">
      <c r="A874" s="26" t="s">
        <v>1269</v>
      </c>
      <c r="B874" s="13">
        <v>873</v>
      </c>
      <c r="C874" s="14" t="s">
        <v>1568</v>
      </c>
      <c r="D874" s="12" t="s">
        <v>28</v>
      </c>
      <c r="E874" s="24">
        <v>100</v>
      </c>
      <c r="F874" s="24">
        <v>4803</v>
      </c>
      <c r="G874" s="25">
        <v>480300</v>
      </c>
      <c r="H874" s="16">
        <v>480300</v>
      </c>
      <c r="I874" s="18"/>
      <c r="L874" s="12"/>
      <c r="M874" s="15" t="s">
        <v>389</v>
      </c>
    </row>
    <row r="875" spans="1:13" ht="42.75" x14ac:dyDescent="0.2">
      <c r="A875" s="26" t="s">
        <v>1270</v>
      </c>
      <c r="B875" s="13">
        <v>874</v>
      </c>
      <c r="C875" s="14" t="s">
        <v>295</v>
      </c>
      <c r="D875" s="12" t="s">
        <v>28</v>
      </c>
      <c r="E875" s="24">
        <v>1000</v>
      </c>
      <c r="F875" s="24">
        <v>23000</v>
      </c>
      <c r="G875" s="25">
        <f>46000000-23000000</f>
        <v>23000000</v>
      </c>
      <c r="H875" s="16">
        <v>23000000</v>
      </c>
      <c r="I875" s="19"/>
      <c r="L875" s="20"/>
      <c r="M875" s="15" t="s">
        <v>389</v>
      </c>
    </row>
    <row r="876" spans="1:13" ht="42.75" x14ac:dyDescent="0.2">
      <c r="A876" s="26" t="s">
        <v>1271</v>
      </c>
      <c r="B876" s="13">
        <v>875</v>
      </c>
      <c r="C876" s="14" t="s">
        <v>1881</v>
      </c>
      <c r="D876" s="12" t="s">
        <v>30</v>
      </c>
      <c r="E876" s="24">
        <v>100</v>
      </c>
      <c r="F876" s="24">
        <v>165</v>
      </c>
      <c r="G876" s="27">
        <v>0</v>
      </c>
      <c r="H876" s="16">
        <v>0</v>
      </c>
      <c r="I876" s="12"/>
      <c r="L876" s="12"/>
      <c r="M876" s="12" t="s">
        <v>2</v>
      </c>
    </row>
    <row r="877" spans="1:13" ht="99.75" x14ac:dyDescent="0.2">
      <c r="A877" s="26" t="s">
        <v>1272</v>
      </c>
      <c r="B877" s="13">
        <v>876</v>
      </c>
      <c r="C877" s="14" t="s">
        <v>293</v>
      </c>
      <c r="D877" s="12" t="s">
        <v>27</v>
      </c>
      <c r="E877" s="24">
        <v>1000</v>
      </c>
      <c r="F877" s="24">
        <v>218</v>
      </c>
      <c r="G877" s="25">
        <v>218000</v>
      </c>
      <c r="H877" s="16">
        <v>218000</v>
      </c>
      <c r="I877" s="18"/>
      <c r="L877" s="12"/>
      <c r="M877" s="15" t="s">
        <v>389</v>
      </c>
    </row>
    <row r="878" spans="1:13" ht="28.5" x14ac:dyDescent="0.2">
      <c r="A878" s="26" t="s">
        <v>1273</v>
      </c>
      <c r="B878" s="13">
        <v>877</v>
      </c>
      <c r="C878" s="14" t="s">
        <v>1882</v>
      </c>
      <c r="D878" s="12" t="s">
        <v>75</v>
      </c>
      <c r="E878" s="24">
        <v>1</v>
      </c>
      <c r="F878" s="24">
        <v>2605000</v>
      </c>
      <c r="G878" s="25">
        <v>2605000</v>
      </c>
      <c r="H878" s="16">
        <v>2605000</v>
      </c>
      <c r="I878" s="18"/>
      <c r="L878" s="12"/>
      <c r="M878" s="15" t="s">
        <v>389</v>
      </c>
    </row>
    <row r="879" spans="1:13" ht="57" x14ac:dyDescent="0.2">
      <c r="A879" s="26" t="s">
        <v>1274</v>
      </c>
      <c r="B879" s="13">
        <v>878</v>
      </c>
      <c r="C879" s="14" t="s">
        <v>303</v>
      </c>
      <c r="D879" s="12" t="s">
        <v>1970</v>
      </c>
      <c r="E879" s="24">
        <v>3</v>
      </c>
      <c r="F879" s="24">
        <v>182000</v>
      </c>
      <c r="G879" s="25">
        <v>546000</v>
      </c>
      <c r="H879" s="16">
        <v>546000</v>
      </c>
      <c r="I879" s="18"/>
      <c r="L879" s="12"/>
      <c r="M879" s="15" t="s">
        <v>389</v>
      </c>
    </row>
    <row r="880" spans="1:13" ht="71.25" x14ac:dyDescent="0.2">
      <c r="A880" s="26" t="s">
        <v>1275</v>
      </c>
      <c r="B880" s="13">
        <v>879</v>
      </c>
      <c r="C880" s="14" t="s">
        <v>306</v>
      </c>
      <c r="D880" s="12" t="s">
        <v>49</v>
      </c>
      <c r="E880" s="24">
        <v>1</v>
      </c>
      <c r="F880" s="24">
        <v>100000</v>
      </c>
      <c r="G880" s="25">
        <v>100000</v>
      </c>
      <c r="H880" s="16">
        <v>100000</v>
      </c>
      <c r="I880" s="18"/>
      <c r="L880" s="12"/>
      <c r="M880" s="15" t="s">
        <v>389</v>
      </c>
    </row>
    <row r="881" spans="1:13" ht="57" x14ac:dyDescent="0.2">
      <c r="A881" s="26" t="s">
        <v>1276</v>
      </c>
      <c r="B881" s="13">
        <v>880</v>
      </c>
      <c r="C881" s="14" t="s">
        <v>1883</v>
      </c>
      <c r="D881" s="12" t="s">
        <v>1970</v>
      </c>
      <c r="E881" s="24">
        <v>2</v>
      </c>
      <c r="F881" s="24">
        <v>9944000</v>
      </c>
      <c r="G881" s="25">
        <v>19888000</v>
      </c>
      <c r="H881" s="16">
        <v>19888000</v>
      </c>
      <c r="I881" s="18"/>
      <c r="L881" s="12"/>
      <c r="M881" s="15" t="s">
        <v>389</v>
      </c>
    </row>
    <row r="882" spans="1:13" ht="42.75" x14ac:dyDescent="0.2">
      <c r="A882" s="26" t="s">
        <v>1277</v>
      </c>
      <c r="B882" s="13">
        <v>881</v>
      </c>
      <c r="C882" s="14" t="s">
        <v>307</v>
      </c>
      <c r="D882" s="12" t="s">
        <v>1971</v>
      </c>
      <c r="E882" s="24">
        <v>3</v>
      </c>
      <c r="F882" s="24">
        <v>4403000</v>
      </c>
      <c r="G882" s="25">
        <f>+E882*F882</f>
        <v>13209000</v>
      </c>
      <c r="H882" s="16">
        <v>13209000</v>
      </c>
      <c r="I882" s="18"/>
      <c r="L882" s="12"/>
      <c r="M882" s="15" t="s">
        <v>389</v>
      </c>
    </row>
    <row r="883" spans="1:13" ht="28.5" x14ac:dyDescent="0.2">
      <c r="A883" s="26" t="s">
        <v>1278</v>
      </c>
      <c r="B883" s="13">
        <v>882</v>
      </c>
      <c r="C883" s="14" t="s">
        <v>308</v>
      </c>
      <c r="D883" s="12" t="s">
        <v>1975</v>
      </c>
      <c r="E883" s="24">
        <v>1</v>
      </c>
      <c r="F883" s="24">
        <v>10965000</v>
      </c>
      <c r="G883" s="25">
        <v>10965000</v>
      </c>
      <c r="H883" s="16">
        <v>10965000</v>
      </c>
      <c r="I883" s="19"/>
      <c r="L883" s="20"/>
      <c r="M883" s="15" t="s">
        <v>389</v>
      </c>
    </row>
    <row r="884" spans="1:13" ht="28.5" x14ac:dyDescent="0.2">
      <c r="A884" s="26" t="s">
        <v>1279</v>
      </c>
      <c r="B884" s="13">
        <v>883</v>
      </c>
      <c r="C884" s="14" t="s">
        <v>1884</v>
      </c>
      <c r="D884" s="12" t="s">
        <v>100</v>
      </c>
      <c r="E884" s="24">
        <v>1</v>
      </c>
      <c r="F884" s="24">
        <v>19387000</v>
      </c>
      <c r="G884" s="25">
        <v>19387000</v>
      </c>
      <c r="H884" s="16">
        <v>19387000</v>
      </c>
      <c r="I884" s="18"/>
      <c r="L884" s="12"/>
      <c r="M884" s="15" t="s">
        <v>389</v>
      </c>
    </row>
    <row r="885" spans="1:13" ht="42.75" x14ac:dyDescent="0.2">
      <c r="A885" s="26" t="s">
        <v>1280</v>
      </c>
      <c r="B885" s="13">
        <v>884</v>
      </c>
      <c r="C885" s="14" t="s">
        <v>1885</v>
      </c>
      <c r="D885" s="12" t="s">
        <v>1971</v>
      </c>
      <c r="E885" s="24">
        <v>2</v>
      </c>
      <c r="F885" s="24">
        <v>37403000</v>
      </c>
      <c r="G885" s="27">
        <v>0</v>
      </c>
      <c r="H885" s="16">
        <v>0</v>
      </c>
      <c r="I885" s="12"/>
      <c r="L885" s="12"/>
      <c r="M885" s="12" t="s">
        <v>2</v>
      </c>
    </row>
    <row r="886" spans="1:13" ht="57" x14ac:dyDescent="0.2">
      <c r="A886" s="26" t="s">
        <v>1281</v>
      </c>
      <c r="B886" s="13">
        <v>885</v>
      </c>
      <c r="C886" s="14" t="s">
        <v>1886</v>
      </c>
      <c r="D886" s="12" t="s">
        <v>40</v>
      </c>
      <c r="E886" s="24">
        <v>1</v>
      </c>
      <c r="F886" s="24">
        <v>22000</v>
      </c>
      <c r="G886" s="25">
        <v>22000</v>
      </c>
      <c r="H886" s="16">
        <v>22000</v>
      </c>
      <c r="I886" s="18"/>
      <c r="L886" s="12"/>
      <c r="M886" s="15" t="s">
        <v>389</v>
      </c>
    </row>
    <row r="887" spans="1:13" ht="71.25" x14ac:dyDescent="0.2">
      <c r="A887" s="26" t="s">
        <v>1282</v>
      </c>
      <c r="B887" s="13">
        <v>886</v>
      </c>
      <c r="C887" s="14" t="s">
        <v>1887</v>
      </c>
      <c r="D887" s="12" t="s">
        <v>32</v>
      </c>
      <c r="E887" s="24">
        <v>1</v>
      </c>
      <c r="F887" s="24">
        <v>154333</v>
      </c>
      <c r="G887" s="25">
        <v>154333</v>
      </c>
      <c r="H887" s="16">
        <v>154333</v>
      </c>
      <c r="I887" s="18"/>
      <c r="L887" s="12"/>
      <c r="M887" s="15" t="s">
        <v>389</v>
      </c>
    </row>
    <row r="888" spans="1:13" ht="57" x14ac:dyDescent="0.2">
      <c r="A888" s="26" t="s">
        <v>1283</v>
      </c>
      <c r="B888" s="13">
        <v>887</v>
      </c>
      <c r="C888" s="14" t="s">
        <v>1887</v>
      </c>
      <c r="D888" s="12" t="s">
        <v>33</v>
      </c>
      <c r="E888" s="24">
        <v>2</v>
      </c>
      <c r="F888" s="24">
        <v>154333</v>
      </c>
      <c r="G888" s="25">
        <v>308666</v>
      </c>
      <c r="H888" s="16">
        <v>308666</v>
      </c>
      <c r="I888" s="18"/>
      <c r="L888" s="12"/>
      <c r="M888" s="15" t="s">
        <v>389</v>
      </c>
    </row>
    <row r="889" spans="1:13" ht="42.75" x14ac:dyDescent="0.2">
      <c r="A889" s="26" t="s">
        <v>1284</v>
      </c>
      <c r="B889" s="13">
        <v>888</v>
      </c>
      <c r="C889" s="14" t="s">
        <v>1888</v>
      </c>
      <c r="D889" s="12" t="s">
        <v>30</v>
      </c>
      <c r="E889" s="24">
        <v>20</v>
      </c>
      <c r="F889" s="24">
        <v>33200</v>
      </c>
      <c r="G889" s="25">
        <v>664000</v>
      </c>
      <c r="H889" s="16">
        <v>664000</v>
      </c>
      <c r="I889" s="18"/>
      <c r="L889" s="12"/>
      <c r="M889" s="15" t="s">
        <v>389</v>
      </c>
    </row>
    <row r="890" spans="1:13" ht="42.75" x14ac:dyDescent="0.2">
      <c r="A890" s="26" t="s">
        <v>1285</v>
      </c>
      <c r="B890" s="13">
        <v>889</v>
      </c>
      <c r="C890" s="14" t="s">
        <v>311</v>
      </c>
      <c r="D890" s="12" t="s">
        <v>28</v>
      </c>
      <c r="E890" s="24">
        <v>26</v>
      </c>
      <c r="F890" s="24">
        <v>450000</v>
      </c>
      <c r="G890" s="25">
        <v>11700000</v>
      </c>
      <c r="H890" s="16">
        <v>11700000</v>
      </c>
      <c r="I890" s="18"/>
      <c r="L890" s="12"/>
      <c r="M890" s="15" t="s">
        <v>389</v>
      </c>
    </row>
    <row r="891" spans="1:13" ht="57" x14ac:dyDescent="0.2">
      <c r="A891" s="26" t="s">
        <v>1286</v>
      </c>
      <c r="B891" s="13">
        <v>890</v>
      </c>
      <c r="C891" s="14" t="s">
        <v>1889</v>
      </c>
      <c r="D891" s="12" t="s">
        <v>33</v>
      </c>
      <c r="E891" s="24">
        <v>1</v>
      </c>
      <c r="F891" s="24">
        <v>2030000</v>
      </c>
      <c r="G891" s="25">
        <v>2030000</v>
      </c>
      <c r="H891" s="16">
        <v>2030000</v>
      </c>
      <c r="I891" s="18"/>
      <c r="L891" s="12"/>
      <c r="M891" s="15" t="s">
        <v>389</v>
      </c>
    </row>
    <row r="892" spans="1:13" ht="57" x14ac:dyDescent="0.2">
      <c r="A892" s="26" t="s">
        <v>1287</v>
      </c>
      <c r="B892" s="13">
        <v>891</v>
      </c>
      <c r="C892" s="14" t="s">
        <v>314</v>
      </c>
      <c r="D892" s="12" t="s">
        <v>40</v>
      </c>
      <c r="E892" s="24">
        <v>1</v>
      </c>
      <c r="F892" s="24">
        <v>2000000</v>
      </c>
      <c r="G892" s="25">
        <v>2000000</v>
      </c>
      <c r="H892" s="16">
        <v>2000000</v>
      </c>
      <c r="I892" s="18"/>
      <c r="L892" s="12"/>
      <c r="M892" s="15" t="s">
        <v>389</v>
      </c>
    </row>
    <row r="893" spans="1:13" ht="71.25" x14ac:dyDescent="0.2">
      <c r="A893" s="26" t="s">
        <v>1288</v>
      </c>
      <c r="B893" s="13">
        <v>892</v>
      </c>
      <c r="C893" s="14" t="s">
        <v>1890</v>
      </c>
      <c r="D893" s="12" t="s">
        <v>32</v>
      </c>
      <c r="E893" s="24">
        <v>1</v>
      </c>
      <c r="F893" s="24">
        <v>3410000</v>
      </c>
      <c r="G893" s="25">
        <v>3410000</v>
      </c>
      <c r="H893" s="16">
        <v>3410000</v>
      </c>
      <c r="I893" s="18"/>
      <c r="L893" s="12"/>
      <c r="M893" s="15" t="s">
        <v>389</v>
      </c>
    </row>
    <row r="894" spans="1:13" ht="42.75" x14ac:dyDescent="0.2">
      <c r="A894" s="26" t="s">
        <v>1289</v>
      </c>
      <c r="B894" s="13">
        <v>893</v>
      </c>
      <c r="C894" s="14" t="s">
        <v>309</v>
      </c>
      <c r="D894" s="12" t="s">
        <v>30</v>
      </c>
      <c r="E894" s="24">
        <v>20</v>
      </c>
      <c r="F894" s="24">
        <v>414400</v>
      </c>
      <c r="G894" s="27">
        <v>0</v>
      </c>
      <c r="H894" s="16">
        <v>0</v>
      </c>
      <c r="I894" s="12"/>
      <c r="L894" s="12"/>
      <c r="M894" s="12" t="s">
        <v>2</v>
      </c>
    </row>
    <row r="895" spans="1:13" ht="71.25" x14ac:dyDescent="0.2">
      <c r="A895" s="26" t="s">
        <v>1290</v>
      </c>
      <c r="B895" s="13">
        <v>894</v>
      </c>
      <c r="C895" s="14" t="s">
        <v>1891</v>
      </c>
      <c r="D895" s="12" t="s">
        <v>32</v>
      </c>
      <c r="E895" s="24">
        <v>100</v>
      </c>
      <c r="F895" s="24">
        <v>38000</v>
      </c>
      <c r="G895" s="25">
        <v>3800000</v>
      </c>
      <c r="H895" s="16">
        <v>3800000</v>
      </c>
      <c r="I895" s="18"/>
      <c r="L895" s="12"/>
      <c r="M895" s="15" t="s">
        <v>389</v>
      </c>
    </row>
    <row r="896" spans="1:13" ht="71.25" x14ac:dyDescent="0.2">
      <c r="A896" s="26" t="s">
        <v>1291</v>
      </c>
      <c r="B896" s="13">
        <v>895</v>
      </c>
      <c r="C896" s="14" t="s">
        <v>1891</v>
      </c>
      <c r="D896" s="12" t="s">
        <v>32</v>
      </c>
      <c r="E896" s="24">
        <v>74</v>
      </c>
      <c r="F896" s="24">
        <v>38000</v>
      </c>
      <c r="G896" s="25">
        <v>2812000</v>
      </c>
      <c r="H896" s="16">
        <v>2812000</v>
      </c>
      <c r="I896" s="18"/>
      <c r="L896" s="12"/>
      <c r="M896" s="15" t="s">
        <v>389</v>
      </c>
    </row>
    <row r="897" spans="1:13" ht="42.75" x14ac:dyDescent="0.2">
      <c r="A897" s="26" t="s">
        <v>1292</v>
      </c>
      <c r="B897" s="13">
        <v>896</v>
      </c>
      <c r="C897" s="14" t="s">
        <v>1891</v>
      </c>
      <c r="D897" s="12" t="s">
        <v>28</v>
      </c>
      <c r="E897" s="24">
        <v>50</v>
      </c>
      <c r="F897" s="24">
        <v>38000</v>
      </c>
      <c r="G897" s="25">
        <v>1900000</v>
      </c>
      <c r="H897" s="16">
        <v>1900000</v>
      </c>
      <c r="I897" s="18"/>
      <c r="L897" s="12"/>
      <c r="M897" s="15" t="s">
        <v>389</v>
      </c>
    </row>
    <row r="898" spans="1:13" ht="57" x14ac:dyDescent="0.2">
      <c r="A898" s="26" t="s">
        <v>1293</v>
      </c>
      <c r="B898" s="13">
        <v>897</v>
      </c>
      <c r="C898" s="14" t="s">
        <v>1892</v>
      </c>
      <c r="D898" s="12" t="s">
        <v>1970</v>
      </c>
      <c r="E898" s="24">
        <v>1</v>
      </c>
      <c r="F898" s="24">
        <v>570000</v>
      </c>
      <c r="G898" s="25">
        <v>570000</v>
      </c>
      <c r="H898" s="16">
        <v>570000</v>
      </c>
      <c r="I898" s="18"/>
      <c r="L898" s="12"/>
      <c r="M898" s="15" t="s">
        <v>389</v>
      </c>
    </row>
    <row r="899" spans="1:13" ht="42.75" x14ac:dyDescent="0.2">
      <c r="A899" s="26" t="s">
        <v>1294</v>
      </c>
      <c r="B899" s="13">
        <v>898</v>
      </c>
      <c r="C899" s="14" t="s">
        <v>1893</v>
      </c>
      <c r="D899" s="12" t="s">
        <v>28</v>
      </c>
      <c r="E899" s="24">
        <v>2</v>
      </c>
      <c r="F899" s="24">
        <v>16000000</v>
      </c>
      <c r="G899" s="25">
        <v>32000000</v>
      </c>
      <c r="H899" s="16">
        <v>32000000</v>
      </c>
      <c r="I899" s="18"/>
      <c r="L899" s="12"/>
      <c r="M899" s="15" t="s">
        <v>389</v>
      </c>
    </row>
    <row r="900" spans="1:13" ht="42.75" x14ac:dyDescent="0.2">
      <c r="A900" s="26" t="s">
        <v>1295</v>
      </c>
      <c r="B900" s="13">
        <v>899</v>
      </c>
      <c r="C900" s="14" t="s">
        <v>1894</v>
      </c>
      <c r="D900" s="12" t="s">
        <v>28</v>
      </c>
      <c r="E900" s="24">
        <v>1</v>
      </c>
      <c r="F900" s="24">
        <v>9454000.0000000205</v>
      </c>
      <c r="G900" s="27">
        <v>0</v>
      </c>
      <c r="H900" s="16">
        <v>0</v>
      </c>
      <c r="I900" s="12"/>
      <c r="L900" s="12"/>
      <c r="M900" s="12" t="s">
        <v>2</v>
      </c>
    </row>
    <row r="901" spans="1:13" ht="42.75" x14ac:dyDescent="0.2">
      <c r="A901" s="26" t="s">
        <v>1296</v>
      </c>
      <c r="B901" s="13">
        <v>900</v>
      </c>
      <c r="C901" s="14" t="s">
        <v>312</v>
      </c>
      <c r="D901" s="12" t="s">
        <v>44</v>
      </c>
      <c r="E901" s="24">
        <v>17</v>
      </c>
      <c r="F901" s="24">
        <v>44118</v>
      </c>
      <c r="G901" s="27">
        <v>0</v>
      </c>
      <c r="H901" s="16">
        <v>0</v>
      </c>
      <c r="I901" s="12"/>
      <c r="L901" s="12"/>
      <c r="M901" s="12" t="s">
        <v>2</v>
      </c>
    </row>
    <row r="902" spans="1:13" ht="57" x14ac:dyDescent="0.2">
      <c r="A902" s="26" t="s">
        <v>1297</v>
      </c>
      <c r="B902" s="13">
        <v>901</v>
      </c>
      <c r="C902" s="14" t="s">
        <v>1895</v>
      </c>
      <c r="D902" s="12" t="s">
        <v>33</v>
      </c>
      <c r="E902" s="24">
        <v>1</v>
      </c>
      <c r="F902" s="24">
        <v>423000</v>
      </c>
      <c r="G902" s="25">
        <v>423000</v>
      </c>
      <c r="H902" s="16">
        <v>423000</v>
      </c>
      <c r="I902" s="18"/>
      <c r="L902" s="12"/>
      <c r="M902" s="15" t="s">
        <v>389</v>
      </c>
    </row>
    <row r="903" spans="1:13" ht="57" x14ac:dyDescent="0.2">
      <c r="A903" s="26" t="s">
        <v>1298</v>
      </c>
      <c r="B903" s="13">
        <v>902</v>
      </c>
      <c r="C903" s="14" t="s">
        <v>1896</v>
      </c>
      <c r="D903" s="12" t="s">
        <v>40</v>
      </c>
      <c r="E903" s="24">
        <v>1</v>
      </c>
      <c r="F903" s="24">
        <v>208000</v>
      </c>
      <c r="G903" s="25">
        <v>208000</v>
      </c>
      <c r="H903" s="16">
        <v>208000</v>
      </c>
      <c r="I903" s="18"/>
      <c r="L903" s="12"/>
      <c r="M903" s="15" t="s">
        <v>389</v>
      </c>
    </row>
    <row r="904" spans="1:13" ht="71.25" x14ac:dyDescent="0.2">
      <c r="A904" s="26" t="s">
        <v>1299</v>
      </c>
      <c r="B904" s="13">
        <v>903</v>
      </c>
      <c r="C904" s="14" t="s">
        <v>1897</v>
      </c>
      <c r="D904" s="12" t="s">
        <v>32</v>
      </c>
      <c r="E904" s="24">
        <v>2</v>
      </c>
      <c r="F904" s="24">
        <v>627500</v>
      </c>
      <c r="G904" s="25">
        <v>1255000</v>
      </c>
      <c r="H904" s="16">
        <v>1255000</v>
      </c>
      <c r="I904" s="19"/>
      <c r="L904" s="15"/>
      <c r="M904" s="15" t="s">
        <v>389</v>
      </c>
    </row>
    <row r="905" spans="1:13" ht="42.75" x14ac:dyDescent="0.2">
      <c r="A905" s="26" t="s">
        <v>1300</v>
      </c>
      <c r="B905" s="13">
        <v>904</v>
      </c>
      <c r="C905" s="14" t="s">
        <v>1898</v>
      </c>
      <c r="D905" s="12" t="s">
        <v>28</v>
      </c>
      <c r="E905" s="24">
        <v>30</v>
      </c>
      <c r="F905" s="24">
        <v>40533</v>
      </c>
      <c r="G905" s="25">
        <v>1215990</v>
      </c>
      <c r="H905" s="16">
        <v>1215990</v>
      </c>
      <c r="I905" s="19"/>
      <c r="L905" s="15"/>
      <c r="M905" s="15" t="s">
        <v>389</v>
      </c>
    </row>
    <row r="906" spans="1:13" ht="71.25" x14ac:dyDescent="0.2">
      <c r="A906" s="26" t="s">
        <v>1301</v>
      </c>
      <c r="B906" s="13">
        <v>905</v>
      </c>
      <c r="C906" s="14" t="s">
        <v>1899</v>
      </c>
      <c r="D906" s="12" t="s">
        <v>32</v>
      </c>
      <c r="E906" s="24">
        <v>18</v>
      </c>
      <c r="F906" s="24">
        <v>165000</v>
      </c>
      <c r="G906" s="25">
        <f>+E906*F906</f>
        <v>2970000</v>
      </c>
      <c r="H906" s="16">
        <v>2970000</v>
      </c>
      <c r="I906" s="19"/>
      <c r="L906" s="15"/>
      <c r="M906" s="15" t="s">
        <v>389</v>
      </c>
    </row>
    <row r="907" spans="1:13" ht="42.75" x14ac:dyDescent="0.2">
      <c r="A907" s="26" t="s">
        <v>1302</v>
      </c>
      <c r="B907" s="13">
        <v>906</v>
      </c>
      <c r="C907" s="14" t="s">
        <v>1574</v>
      </c>
      <c r="D907" s="12" t="s">
        <v>169</v>
      </c>
      <c r="E907" s="24">
        <v>1</v>
      </c>
      <c r="F907" s="24">
        <v>465500</v>
      </c>
      <c r="G907" s="25">
        <v>465500</v>
      </c>
      <c r="H907" s="16">
        <v>465500</v>
      </c>
      <c r="I907" s="19"/>
      <c r="L907" s="15"/>
      <c r="M907" s="15" t="s">
        <v>389</v>
      </c>
    </row>
    <row r="908" spans="1:13" ht="57" x14ac:dyDescent="0.2">
      <c r="A908" s="26" t="s">
        <v>1303</v>
      </c>
      <c r="B908" s="13">
        <v>907</v>
      </c>
      <c r="C908" s="14" t="s">
        <v>1574</v>
      </c>
      <c r="D908" s="12" t="s">
        <v>40</v>
      </c>
      <c r="E908" s="24">
        <v>1</v>
      </c>
      <c r="F908" s="24">
        <v>465500</v>
      </c>
      <c r="G908" s="25">
        <v>465500</v>
      </c>
      <c r="H908" s="16">
        <v>465500</v>
      </c>
      <c r="I908" s="19"/>
      <c r="L908" s="15"/>
      <c r="M908" s="15" t="s">
        <v>389</v>
      </c>
    </row>
    <row r="909" spans="1:13" ht="42.75" x14ac:dyDescent="0.2">
      <c r="A909" s="26" t="s">
        <v>1304</v>
      </c>
      <c r="B909" s="13">
        <v>908</v>
      </c>
      <c r="C909" s="14" t="s">
        <v>1900</v>
      </c>
      <c r="D909" s="12" t="s">
        <v>30</v>
      </c>
      <c r="E909" s="24">
        <v>2</v>
      </c>
      <c r="F909" s="24">
        <v>754500</v>
      </c>
      <c r="G909" s="25">
        <v>1509000</v>
      </c>
      <c r="H909" s="16">
        <v>1509000</v>
      </c>
      <c r="I909" s="19"/>
      <c r="L909" s="15"/>
      <c r="M909" s="15" t="s">
        <v>389</v>
      </c>
    </row>
    <row r="910" spans="1:13" ht="42.75" x14ac:dyDescent="0.2">
      <c r="A910" s="26" t="s">
        <v>1305</v>
      </c>
      <c r="B910" s="13">
        <v>909</v>
      </c>
      <c r="C910" s="14" t="s">
        <v>1901</v>
      </c>
      <c r="D910" s="12" t="s">
        <v>1971</v>
      </c>
      <c r="E910" s="24">
        <v>1</v>
      </c>
      <c r="F910" s="24">
        <v>25000000</v>
      </c>
      <c r="G910" s="25">
        <v>25000000</v>
      </c>
      <c r="H910" s="16">
        <v>25000000</v>
      </c>
      <c r="I910" s="19"/>
      <c r="M910" s="15" t="s">
        <v>389</v>
      </c>
    </row>
    <row r="911" spans="1:13" ht="57" x14ac:dyDescent="0.2">
      <c r="A911" s="26" t="s">
        <v>1306</v>
      </c>
      <c r="B911" s="13">
        <v>910</v>
      </c>
      <c r="C911" s="14" t="s">
        <v>1902</v>
      </c>
      <c r="D911" s="12" t="s">
        <v>40</v>
      </c>
      <c r="E911" s="24">
        <v>1</v>
      </c>
      <c r="F911" s="24">
        <v>470000</v>
      </c>
      <c r="G911" s="25">
        <v>470000</v>
      </c>
      <c r="H911" s="16">
        <v>470000</v>
      </c>
      <c r="I911" s="19"/>
      <c r="L911" s="15"/>
      <c r="M911" s="15" t="s">
        <v>389</v>
      </c>
    </row>
    <row r="912" spans="1:13" ht="42.75" x14ac:dyDescent="0.2">
      <c r="A912" s="26" t="s">
        <v>1307</v>
      </c>
      <c r="B912" s="13">
        <v>911</v>
      </c>
      <c r="C912" s="14" t="s">
        <v>315</v>
      </c>
      <c r="D912" s="12" t="s">
        <v>28</v>
      </c>
      <c r="E912" s="24">
        <v>30</v>
      </c>
      <c r="F912" s="24">
        <v>369500</v>
      </c>
      <c r="G912" s="25">
        <v>11085000</v>
      </c>
      <c r="H912" s="16">
        <v>11085000</v>
      </c>
      <c r="I912" s="19"/>
      <c r="L912" s="15"/>
      <c r="M912" s="15" t="s">
        <v>389</v>
      </c>
    </row>
    <row r="913" spans="1:13" ht="28.5" x14ac:dyDescent="0.2">
      <c r="A913" s="26" t="s">
        <v>1308</v>
      </c>
      <c r="B913" s="13">
        <v>912</v>
      </c>
      <c r="C913" s="14" t="s">
        <v>315</v>
      </c>
      <c r="D913" s="12" t="s">
        <v>296</v>
      </c>
      <c r="E913" s="24">
        <v>2</v>
      </c>
      <c r="F913" s="24">
        <v>369500</v>
      </c>
      <c r="G913" s="25">
        <v>739000</v>
      </c>
      <c r="H913" s="16">
        <v>739000</v>
      </c>
      <c r="I913" s="19"/>
      <c r="L913" s="15"/>
      <c r="M913" s="15" t="s">
        <v>389</v>
      </c>
    </row>
    <row r="914" spans="1:13" ht="42.75" x14ac:dyDescent="0.2">
      <c r="A914" s="26" t="s">
        <v>1309</v>
      </c>
      <c r="B914" s="13">
        <v>913</v>
      </c>
      <c r="C914" s="14" t="s">
        <v>1903</v>
      </c>
      <c r="D914" s="12" t="s">
        <v>44</v>
      </c>
      <c r="E914" s="24">
        <v>1</v>
      </c>
      <c r="F914" s="24">
        <v>12950000</v>
      </c>
      <c r="G914" s="25">
        <v>12950000</v>
      </c>
      <c r="H914" s="16">
        <v>12950000</v>
      </c>
      <c r="I914" s="19"/>
      <c r="L914" s="15"/>
      <c r="M914" s="15" t="s">
        <v>389</v>
      </c>
    </row>
    <row r="915" spans="1:13" ht="42.75" x14ac:dyDescent="0.2">
      <c r="A915" s="26" t="s">
        <v>1310</v>
      </c>
      <c r="B915" s="13">
        <v>914</v>
      </c>
      <c r="C915" s="14" t="s">
        <v>1904</v>
      </c>
      <c r="D915" s="12" t="s">
        <v>30</v>
      </c>
      <c r="E915" s="24">
        <v>1</v>
      </c>
      <c r="F915" s="24">
        <v>16357000</v>
      </c>
      <c r="G915" s="25">
        <v>16357000</v>
      </c>
      <c r="H915" s="16">
        <v>16357000</v>
      </c>
      <c r="I915" s="19"/>
      <c r="L915" s="15"/>
      <c r="M915" s="15" t="s">
        <v>389</v>
      </c>
    </row>
    <row r="916" spans="1:13" ht="57" x14ac:dyDescent="0.2">
      <c r="A916" s="26" t="s">
        <v>1311</v>
      </c>
      <c r="B916" s="13">
        <v>915</v>
      </c>
      <c r="C916" s="14" t="s">
        <v>316</v>
      </c>
      <c r="D916" s="12" t="s">
        <v>33</v>
      </c>
      <c r="E916" s="24">
        <v>1</v>
      </c>
      <c r="F916" s="24">
        <v>48000</v>
      </c>
      <c r="G916" s="25">
        <v>48000</v>
      </c>
      <c r="H916" s="16">
        <v>48000</v>
      </c>
      <c r="I916" s="19"/>
      <c r="L916" s="15"/>
      <c r="M916" s="15" t="s">
        <v>389</v>
      </c>
    </row>
    <row r="917" spans="1:13" ht="42.75" x14ac:dyDescent="0.2">
      <c r="A917" s="26" t="s">
        <v>1312</v>
      </c>
      <c r="B917" s="13">
        <v>916</v>
      </c>
      <c r="C917" s="14" t="s">
        <v>1905</v>
      </c>
      <c r="D917" s="12" t="s">
        <v>44</v>
      </c>
      <c r="E917" s="24">
        <v>1</v>
      </c>
      <c r="F917" s="24">
        <v>8806000</v>
      </c>
      <c r="G917" s="25">
        <v>8806000</v>
      </c>
      <c r="H917" s="16">
        <v>8806000</v>
      </c>
      <c r="I917" s="19"/>
      <c r="L917" s="15"/>
      <c r="M917" s="15" t="s">
        <v>389</v>
      </c>
    </row>
    <row r="918" spans="1:13" ht="42.75" x14ac:dyDescent="0.2">
      <c r="A918" s="26" t="s">
        <v>1313</v>
      </c>
      <c r="B918" s="13">
        <v>917</v>
      </c>
      <c r="C918" s="14" t="s">
        <v>317</v>
      </c>
      <c r="D918" s="12" t="s">
        <v>44</v>
      </c>
      <c r="E918" s="24">
        <v>1</v>
      </c>
      <c r="F918" s="24">
        <v>3792000</v>
      </c>
      <c r="G918" s="25">
        <v>3792000</v>
      </c>
      <c r="H918" s="16">
        <v>3792000</v>
      </c>
      <c r="I918" s="19">
        <v>62025002800004</v>
      </c>
      <c r="L918" s="12" t="s">
        <v>2003</v>
      </c>
      <c r="M918" s="15" t="s">
        <v>391</v>
      </c>
    </row>
    <row r="919" spans="1:13" ht="42.75" x14ac:dyDescent="0.2">
      <c r="A919" s="26" t="s">
        <v>1314</v>
      </c>
      <c r="B919" s="13">
        <v>918</v>
      </c>
      <c r="C919" s="14" t="s">
        <v>1906</v>
      </c>
      <c r="D919" s="12" t="s">
        <v>44</v>
      </c>
      <c r="E919" s="24">
        <v>2</v>
      </c>
      <c r="F919" s="24">
        <v>970999.99999999802</v>
      </c>
      <c r="G919" s="25">
        <v>1941999.999999996</v>
      </c>
      <c r="H919" s="16">
        <v>1941999.999999996</v>
      </c>
      <c r="I919" s="19"/>
      <c r="L919" s="15"/>
      <c r="M919" s="15" t="s">
        <v>389</v>
      </c>
    </row>
    <row r="920" spans="1:13" ht="42.75" x14ac:dyDescent="0.2">
      <c r="A920" s="26" t="s">
        <v>1315</v>
      </c>
      <c r="B920" s="13">
        <v>919</v>
      </c>
      <c r="C920" s="14" t="s">
        <v>1907</v>
      </c>
      <c r="D920" s="12" t="s">
        <v>44</v>
      </c>
      <c r="E920" s="24">
        <v>5</v>
      </c>
      <c r="F920" s="24">
        <v>1657600</v>
      </c>
      <c r="G920" s="25">
        <v>8288000</v>
      </c>
      <c r="H920" s="16">
        <v>8288000</v>
      </c>
      <c r="I920" s="19"/>
      <c r="L920" s="15"/>
      <c r="M920" s="15" t="s">
        <v>389</v>
      </c>
    </row>
    <row r="921" spans="1:13" ht="28.5" x14ac:dyDescent="0.2">
      <c r="A921" s="26" t="s">
        <v>1316</v>
      </c>
      <c r="B921" s="13">
        <v>920</v>
      </c>
      <c r="C921" s="14" t="s">
        <v>339</v>
      </c>
      <c r="D921" s="12" t="s">
        <v>100</v>
      </c>
      <c r="E921" s="24">
        <v>1</v>
      </c>
      <c r="F921" s="24">
        <v>60000</v>
      </c>
      <c r="G921" s="25">
        <v>60000</v>
      </c>
      <c r="H921" s="16">
        <v>60000</v>
      </c>
      <c r="I921" s="19"/>
      <c r="L921" s="15"/>
      <c r="M921" s="15" t="s">
        <v>389</v>
      </c>
    </row>
    <row r="922" spans="1:13" ht="42.75" x14ac:dyDescent="0.2">
      <c r="A922" s="26" t="s">
        <v>1317</v>
      </c>
      <c r="B922" s="13">
        <v>921</v>
      </c>
      <c r="C922" s="14" t="s">
        <v>338</v>
      </c>
      <c r="D922" s="12" t="s">
        <v>169</v>
      </c>
      <c r="E922" s="24">
        <v>20</v>
      </c>
      <c r="F922" s="24">
        <v>295650</v>
      </c>
      <c r="G922" s="25">
        <v>5913000</v>
      </c>
      <c r="H922" s="16">
        <v>5913000</v>
      </c>
      <c r="I922" s="19"/>
      <c r="L922" s="15"/>
      <c r="M922" s="15" t="s">
        <v>389</v>
      </c>
    </row>
    <row r="923" spans="1:13" ht="57" x14ac:dyDescent="0.2">
      <c r="A923" s="26" t="s">
        <v>1318</v>
      </c>
      <c r="B923" s="13">
        <v>922</v>
      </c>
      <c r="C923" s="14" t="s">
        <v>332</v>
      </c>
      <c r="D923" s="12" t="s">
        <v>33</v>
      </c>
      <c r="E923" s="24">
        <v>1</v>
      </c>
      <c r="F923" s="24">
        <v>170000</v>
      </c>
      <c r="G923" s="25">
        <v>170000</v>
      </c>
      <c r="H923" s="16">
        <v>170000</v>
      </c>
      <c r="I923" s="19"/>
      <c r="L923" s="15"/>
      <c r="M923" s="15" t="s">
        <v>389</v>
      </c>
    </row>
    <row r="924" spans="1:13" ht="57" x14ac:dyDescent="0.2">
      <c r="A924" s="26" t="s">
        <v>1319</v>
      </c>
      <c r="B924" s="13">
        <v>923</v>
      </c>
      <c r="C924" s="14" t="s">
        <v>1581</v>
      </c>
      <c r="D924" s="12" t="s">
        <v>1980</v>
      </c>
      <c r="E924" s="24">
        <v>2</v>
      </c>
      <c r="F924" s="24">
        <v>392000</v>
      </c>
      <c r="G924" s="25">
        <v>784000</v>
      </c>
      <c r="H924" s="16">
        <v>784000</v>
      </c>
      <c r="I924" s="19"/>
      <c r="L924" s="15"/>
      <c r="M924" s="15" t="s">
        <v>389</v>
      </c>
    </row>
    <row r="925" spans="1:13" ht="42.75" x14ac:dyDescent="0.2">
      <c r="A925" s="26" t="s">
        <v>1320</v>
      </c>
      <c r="B925" s="13">
        <v>924</v>
      </c>
      <c r="C925" s="14" t="s">
        <v>1908</v>
      </c>
      <c r="D925" s="12" t="s">
        <v>28</v>
      </c>
      <c r="E925" s="24">
        <v>50</v>
      </c>
      <c r="F925" s="24">
        <v>300000</v>
      </c>
      <c r="G925" s="25">
        <v>15000000</v>
      </c>
      <c r="H925" s="16">
        <v>15000000</v>
      </c>
      <c r="I925" s="19"/>
      <c r="L925" s="15"/>
      <c r="M925" s="15" t="s">
        <v>389</v>
      </c>
    </row>
    <row r="926" spans="1:13" ht="57" x14ac:dyDescent="0.2">
      <c r="A926" s="26" t="s">
        <v>1321</v>
      </c>
      <c r="B926" s="13">
        <v>925</v>
      </c>
      <c r="C926" s="14" t="s">
        <v>322</v>
      </c>
      <c r="D926" s="12" t="s">
        <v>1970</v>
      </c>
      <c r="E926" s="24">
        <v>1</v>
      </c>
      <c r="F926" s="24">
        <v>75000</v>
      </c>
      <c r="G926" s="25">
        <v>75000</v>
      </c>
      <c r="H926" s="16">
        <v>75000</v>
      </c>
      <c r="I926" s="19"/>
      <c r="L926" s="15"/>
      <c r="M926" s="15" t="s">
        <v>389</v>
      </c>
    </row>
    <row r="927" spans="1:13" ht="57" x14ac:dyDescent="0.2">
      <c r="A927" s="26" t="s">
        <v>1322</v>
      </c>
      <c r="B927" s="13">
        <v>926</v>
      </c>
      <c r="C927" s="14" t="s">
        <v>1582</v>
      </c>
      <c r="D927" s="12" t="s">
        <v>1970</v>
      </c>
      <c r="E927" s="24">
        <v>1</v>
      </c>
      <c r="F927" s="24">
        <v>37000</v>
      </c>
      <c r="G927" s="25">
        <v>37000</v>
      </c>
      <c r="H927" s="16">
        <v>37000</v>
      </c>
      <c r="I927" s="19"/>
      <c r="L927" s="15"/>
      <c r="M927" s="15" t="s">
        <v>389</v>
      </c>
    </row>
    <row r="928" spans="1:13" ht="42.75" x14ac:dyDescent="0.2">
      <c r="A928" s="26" t="s">
        <v>1323</v>
      </c>
      <c r="B928" s="13">
        <v>927</v>
      </c>
      <c r="C928" s="14" t="s">
        <v>341</v>
      </c>
      <c r="D928" s="12" t="s">
        <v>44</v>
      </c>
      <c r="E928" s="24">
        <v>1</v>
      </c>
      <c r="F928" s="24">
        <v>100000000</v>
      </c>
      <c r="G928" s="27">
        <v>0</v>
      </c>
      <c r="H928" s="16">
        <v>0</v>
      </c>
      <c r="I928" s="19"/>
      <c r="L928" s="15"/>
      <c r="M928" s="12" t="s">
        <v>2</v>
      </c>
    </row>
    <row r="929" spans="1:13" ht="42.75" x14ac:dyDescent="0.2">
      <c r="A929" s="26" t="s">
        <v>1324</v>
      </c>
      <c r="B929" s="13">
        <v>928</v>
      </c>
      <c r="C929" s="14" t="s">
        <v>336</v>
      </c>
      <c r="D929" s="12" t="s">
        <v>44</v>
      </c>
      <c r="E929" s="24">
        <v>1</v>
      </c>
      <c r="F929" s="24">
        <v>90000000</v>
      </c>
      <c r="G929" s="25">
        <v>90000000</v>
      </c>
      <c r="H929" s="16">
        <v>90000000</v>
      </c>
      <c r="I929" s="19">
        <v>62025002800008</v>
      </c>
      <c r="L929" s="12" t="s">
        <v>2004</v>
      </c>
      <c r="M929" s="15" t="s">
        <v>1994</v>
      </c>
    </row>
    <row r="930" spans="1:13" ht="42.75" x14ac:dyDescent="0.2">
      <c r="A930" s="26" t="s">
        <v>1325</v>
      </c>
      <c r="B930" s="13">
        <v>929</v>
      </c>
      <c r="C930" s="14" t="s">
        <v>1909</v>
      </c>
      <c r="D930" s="12" t="s">
        <v>30</v>
      </c>
      <c r="E930" s="24">
        <v>5</v>
      </c>
      <c r="F930" s="24">
        <v>206200</v>
      </c>
      <c r="G930" s="25">
        <v>1031000</v>
      </c>
      <c r="H930" s="16">
        <v>1031000</v>
      </c>
      <c r="I930" s="19"/>
      <c r="L930" s="15"/>
      <c r="M930" s="15" t="s">
        <v>389</v>
      </c>
    </row>
    <row r="931" spans="1:13" ht="28.5" x14ac:dyDescent="0.2">
      <c r="A931" s="26" t="s">
        <v>1326</v>
      </c>
      <c r="B931" s="13">
        <v>930</v>
      </c>
      <c r="C931" s="14" t="s">
        <v>321</v>
      </c>
      <c r="D931" s="12" t="s">
        <v>296</v>
      </c>
      <c r="E931" s="24">
        <v>6</v>
      </c>
      <c r="F931" s="24">
        <v>17000</v>
      </c>
      <c r="G931" s="25">
        <v>102000</v>
      </c>
      <c r="H931" s="16">
        <v>102000</v>
      </c>
      <c r="I931" s="19"/>
      <c r="L931" s="15"/>
      <c r="M931" s="15" t="s">
        <v>389</v>
      </c>
    </row>
    <row r="932" spans="1:13" ht="99.75" x14ac:dyDescent="0.2">
      <c r="A932" s="26" t="s">
        <v>1327</v>
      </c>
      <c r="B932" s="13">
        <v>931</v>
      </c>
      <c r="C932" s="14" t="s">
        <v>1585</v>
      </c>
      <c r="D932" s="12" t="s">
        <v>27</v>
      </c>
      <c r="E932" s="24">
        <v>6</v>
      </c>
      <c r="F932" s="24">
        <v>213000</v>
      </c>
      <c r="G932" s="28">
        <v>1278000</v>
      </c>
      <c r="H932" s="16">
        <v>1278000</v>
      </c>
      <c r="I932" s="19" t="s">
        <v>1992</v>
      </c>
      <c r="L932" s="15" t="s">
        <v>392</v>
      </c>
      <c r="M932" s="12" t="s">
        <v>393</v>
      </c>
    </row>
    <row r="933" spans="1:13" ht="28.5" x14ac:dyDescent="0.2">
      <c r="A933" s="26" t="s">
        <v>1328</v>
      </c>
      <c r="B933" s="13">
        <v>932</v>
      </c>
      <c r="C933" s="14" t="s">
        <v>319</v>
      </c>
      <c r="D933" s="12" t="s">
        <v>1981</v>
      </c>
      <c r="E933" s="24">
        <v>6</v>
      </c>
      <c r="F933" s="24">
        <v>162000</v>
      </c>
      <c r="G933" s="28">
        <v>972000</v>
      </c>
      <c r="H933" s="16">
        <v>972000</v>
      </c>
      <c r="I933" s="19" t="s">
        <v>1992</v>
      </c>
      <c r="L933" s="15" t="s">
        <v>392</v>
      </c>
      <c r="M933" s="12" t="s">
        <v>393</v>
      </c>
    </row>
    <row r="934" spans="1:13" ht="42.75" x14ac:dyDescent="0.2">
      <c r="A934" s="26" t="s">
        <v>1329</v>
      </c>
      <c r="B934" s="13">
        <v>933</v>
      </c>
      <c r="C934" s="14" t="s">
        <v>334</v>
      </c>
      <c r="D934" s="12" t="s">
        <v>169</v>
      </c>
      <c r="E934" s="24">
        <v>5</v>
      </c>
      <c r="F934" s="24">
        <v>119375</v>
      </c>
      <c r="G934" s="28">
        <v>596875</v>
      </c>
      <c r="H934" s="16">
        <v>596875</v>
      </c>
      <c r="I934" s="19" t="s">
        <v>1992</v>
      </c>
      <c r="L934" s="15" t="s">
        <v>392</v>
      </c>
      <c r="M934" s="12" t="s">
        <v>393</v>
      </c>
    </row>
    <row r="935" spans="1:13" ht="42.75" x14ac:dyDescent="0.2">
      <c r="A935" s="26" t="s">
        <v>1330</v>
      </c>
      <c r="B935" s="13">
        <v>934</v>
      </c>
      <c r="C935" s="14" t="s">
        <v>334</v>
      </c>
      <c r="D935" s="12" t="s">
        <v>51</v>
      </c>
      <c r="E935" s="24">
        <v>8</v>
      </c>
      <c r="F935" s="24">
        <v>119375</v>
      </c>
      <c r="G935" s="28">
        <v>955000</v>
      </c>
      <c r="H935" s="16">
        <v>955000</v>
      </c>
      <c r="I935" s="19" t="s">
        <v>1992</v>
      </c>
      <c r="L935" s="15" t="s">
        <v>392</v>
      </c>
      <c r="M935" s="12" t="s">
        <v>393</v>
      </c>
    </row>
    <row r="936" spans="1:13" ht="28.5" x14ac:dyDescent="0.2">
      <c r="A936" s="26" t="s">
        <v>1331</v>
      </c>
      <c r="B936" s="13">
        <v>935</v>
      </c>
      <c r="C936" s="14" t="s">
        <v>334</v>
      </c>
      <c r="D936" s="12" t="s">
        <v>45</v>
      </c>
      <c r="E936" s="24">
        <v>30</v>
      </c>
      <c r="F936" s="24">
        <v>119375</v>
      </c>
      <c r="G936" s="28">
        <v>3581250</v>
      </c>
      <c r="H936" s="16">
        <v>3581250</v>
      </c>
      <c r="I936" s="19" t="s">
        <v>1992</v>
      </c>
      <c r="L936" s="15" t="s">
        <v>392</v>
      </c>
      <c r="M936" s="12" t="s">
        <v>393</v>
      </c>
    </row>
    <row r="937" spans="1:13" ht="28.5" x14ac:dyDescent="0.2">
      <c r="A937" s="26" t="s">
        <v>1332</v>
      </c>
      <c r="B937" s="13">
        <v>936</v>
      </c>
      <c r="C937" s="14" t="s">
        <v>334</v>
      </c>
      <c r="D937" s="12" t="s">
        <v>29</v>
      </c>
      <c r="E937" s="24">
        <v>5</v>
      </c>
      <c r="F937" s="24">
        <v>119375</v>
      </c>
      <c r="G937" s="28">
        <v>596875</v>
      </c>
      <c r="H937" s="16">
        <v>596875</v>
      </c>
      <c r="I937" s="19" t="s">
        <v>1992</v>
      </c>
      <c r="L937" s="15" t="s">
        <v>392</v>
      </c>
      <c r="M937" s="12" t="s">
        <v>393</v>
      </c>
    </row>
    <row r="938" spans="1:13" ht="28.5" x14ac:dyDescent="0.2">
      <c r="A938" s="26" t="s">
        <v>1333</v>
      </c>
      <c r="B938" s="13">
        <v>937</v>
      </c>
      <c r="C938" s="14" t="s">
        <v>334</v>
      </c>
      <c r="D938" s="12" t="s">
        <v>320</v>
      </c>
      <c r="E938" s="24">
        <v>7</v>
      </c>
      <c r="F938" s="24">
        <v>119375</v>
      </c>
      <c r="G938" s="28">
        <v>835625</v>
      </c>
      <c r="H938" s="16">
        <v>835625</v>
      </c>
      <c r="I938" s="19" t="s">
        <v>1992</v>
      </c>
      <c r="L938" s="15" t="s">
        <v>392</v>
      </c>
      <c r="M938" s="12" t="s">
        <v>393</v>
      </c>
    </row>
    <row r="939" spans="1:13" ht="57" x14ac:dyDescent="0.2">
      <c r="A939" s="26" t="s">
        <v>1334</v>
      </c>
      <c r="B939" s="13">
        <v>938</v>
      </c>
      <c r="C939" s="14" t="s">
        <v>334</v>
      </c>
      <c r="D939" s="12" t="s">
        <v>1970</v>
      </c>
      <c r="E939" s="24">
        <v>33</v>
      </c>
      <c r="F939" s="24">
        <v>119375</v>
      </c>
      <c r="G939" s="28">
        <v>3939375</v>
      </c>
      <c r="H939" s="16">
        <v>3939375</v>
      </c>
      <c r="I939" s="19" t="s">
        <v>1992</v>
      </c>
      <c r="L939" s="15" t="s">
        <v>392</v>
      </c>
      <c r="M939" s="12" t="s">
        <v>393</v>
      </c>
    </row>
    <row r="940" spans="1:13" ht="28.5" x14ac:dyDescent="0.2">
      <c r="A940" s="26" t="s">
        <v>1335</v>
      </c>
      <c r="B940" s="13">
        <v>939</v>
      </c>
      <c r="C940" s="14" t="s">
        <v>324</v>
      </c>
      <c r="D940" s="12" t="s">
        <v>100</v>
      </c>
      <c r="E940" s="24">
        <v>10</v>
      </c>
      <c r="F940" s="24">
        <v>73000</v>
      </c>
      <c r="G940" s="28">
        <v>730000</v>
      </c>
      <c r="H940" s="16">
        <v>730000</v>
      </c>
      <c r="I940" s="19" t="s">
        <v>1992</v>
      </c>
      <c r="L940" s="15" t="s">
        <v>392</v>
      </c>
      <c r="M940" s="12" t="s">
        <v>393</v>
      </c>
    </row>
    <row r="941" spans="1:13" ht="28.5" x14ac:dyDescent="0.2">
      <c r="A941" s="26" t="s">
        <v>1336</v>
      </c>
      <c r="B941" s="13">
        <v>940</v>
      </c>
      <c r="C941" s="14" t="s">
        <v>335</v>
      </c>
      <c r="D941" s="12" t="s">
        <v>100</v>
      </c>
      <c r="E941" s="24">
        <v>2</v>
      </c>
      <c r="F941" s="24">
        <v>81000</v>
      </c>
      <c r="G941" s="25">
        <v>162000</v>
      </c>
      <c r="H941" s="16">
        <v>162000</v>
      </c>
      <c r="I941" s="19"/>
      <c r="L941" s="15"/>
      <c r="M941" s="15" t="s">
        <v>389</v>
      </c>
    </row>
    <row r="942" spans="1:13" ht="42.75" x14ac:dyDescent="0.2">
      <c r="A942" s="26" t="s">
        <v>1337</v>
      </c>
      <c r="B942" s="13">
        <v>941</v>
      </c>
      <c r="C942" s="14" t="s">
        <v>1910</v>
      </c>
      <c r="D942" s="12" t="s">
        <v>44</v>
      </c>
      <c r="E942" s="24">
        <v>4</v>
      </c>
      <c r="F942" s="24">
        <v>2434500</v>
      </c>
      <c r="G942" s="25">
        <v>9738000</v>
      </c>
      <c r="H942" s="16">
        <v>9738000</v>
      </c>
      <c r="I942" s="19"/>
      <c r="L942" s="15"/>
      <c r="M942" s="15" t="s">
        <v>389</v>
      </c>
    </row>
    <row r="943" spans="1:13" ht="42.75" x14ac:dyDescent="0.2">
      <c r="A943" s="26" t="s">
        <v>1338</v>
      </c>
      <c r="B943" s="13">
        <v>942</v>
      </c>
      <c r="C943" s="14" t="s">
        <v>1911</v>
      </c>
      <c r="D943" s="12" t="s">
        <v>44</v>
      </c>
      <c r="E943" s="24">
        <v>7</v>
      </c>
      <c r="F943" s="24">
        <v>9250428</v>
      </c>
      <c r="G943" s="25">
        <v>64752996</v>
      </c>
      <c r="H943" s="16">
        <v>64752996</v>
      </c>
      <c r="I943" s="19"/>
      <c r="L943" s="15"/>
      <c r="M943" s="15" t="s">
        <v>389</v>
      </c>
    </row>
    <row r="944" spans="1:13" ht="42.75" x14ac:dyDescent="0.2">
      <c r="A944" s="26" t="s">
        <v>1339</v>
      </c>
      <c r="B944" s="13">
        <v>943</v>
      </c>
      <c r="C944" s="14" t="s">
        <v>1912</v>
      </c>
      <c r="D944" s="12" t="s">
        <v>44</v>
      </c>
      <c r="E944" s="24">
        <v>1</v>
      </c>
      <c r="F944" s="24">
        <v>23310000</v>
      </c>
      <c r="G944" s="25">
        <v>23310000</v>
      </c>
      <c r="H944" s="16">
        <v>23310000</v>
      </c>
      <c r="I944" s="19"/>
      <c r="L944" s="15"/>
      <c r="M944" s="15" t="s">
        <v>389</v>
      </c>
    </row>
    <row r="945" spans="1:13" ht="99.75" x14ac:dyDescent="0.2">
      <c r="A945" s="26" t="s">
        <v>1340</v>
      </c>
      <c r="B945" s="13">
        <v>944</v>
      </c>
      <c r="C945" s="14" t="s">
        <v>1913</v>
      </c>
      <c r="D945" s="12" t="s">
        <v>27</v>
      </c>
      <c r="E945" s="24">
        <v>2</v>
      </c>
      <c r="F945" s="24">
        <v>53000</v>
      </c>
      <c r="G945" s="25">
        <v>106000</v>
      </c>
      <c r="H945" s="16">
        <v>106000</v>
      </c>
      <c r="I945" s="19"/>
      <c r="L945" s="15"/>
      <c r="M945" s="15" t="s">
        <v>389</v>
      </c>
    </row>
    <row r="946" spans="1:13" ht="28.5" x14ac:dyDescent="0.2">
      <c r="A946" s="26" t="s">
        <v>1341</v>
      </c>
      <c r="B946" s="13">
        <v>945</v>
      </c>
      <c r="C946" s="14" t="s">
        <v>327</v>
      </c>
      <c r="D946" s="12" t="s">
        <v>1981</v>
      </c>
      <c r="E946" s="24">
        <v>5</v>
      </c>
      <c r="F946" s="24">
        <v>53000</v>
      </c>
      <c r="G946" s="25">
        <v>265000</v>
      </c>
      <c r="H946" s="16">
        <v>265000</v>
      </c>
      <c r="I946" s="19"/>
      <c r="L946" s="15"/>
      <c r="M946" s="15" t="s">
        <v>389</v>
      </c>
    </row>
    <row r="947" spans="1:13" ht="71.25" x14ac:dyDescent="0.2">
      <c r="A947" s="26" t="s">
        <v>1342</v>
      </c>
      <c r="B947" s="13">
        <v>946</v>
      </c>
      <c r="C947" s="14" t="s">
        <v>1914</v>
      </c>
      <c r="D947" s="12" t="s">
        <v>32</v>
      </c>
      <c r="E947" s="24">
        <v>10</v>
      </c>
      <c r="F947" s="24">
        <v>25000</v>
      </c>
      <c r="G947" s="25">
        <v>250000</v>
      </c>
      <c r="H947" s="16">
        <v>250000</v>
      </c>
      <c r="I947" s="19"/>
      <c r="L947" s="15"/>
      <c r="M947" s="15" t="s">
        <v>389</v>
      </c>
    </row>
    <row r="948" spans="1:13" ht="42.75" x14ac:dyDescent="0.2">
      <c r="A948" s="26" t="s">
        <v>1343</v>
      </c>
      <c r="B948" s="13">
        <v>947</v>
      </c>
      <c r="C948" s="14" t="s">
        <v>1915</v>
      </c>
      <c r="D948" s="12" t="s">
        <v>44</v>
      </c>
      <c r="E948" s="24">
        <v>1</v>
      </c>
      <c r="F948" s="24">
        <v>44030000</v>
      </c>
      <c r="G948" s="25">
        <v>44030000</v>
      </c>
      <c r="H948" s="16">
        <v>44030000</v>
      </c>
      <c r="I948" s="19"/>
      <c r="L948" s="15"/>
      <c r="M948" s="15" t="s">
        <v>389</v>
      </c>
    </row>
    <row r="949" spans="1:13" ht="71.25" x14ac:dyDescent="0.2">
      <c r="A949" s="26" t="s">
        <v>1344</v>
      </c>
      <c r="B949" s="13">
        <v>948</v>
      </c>
      <c r="C949" s="14" t="s">
        <v>1916</v>
      </c>
      <c r="D949" s="12" t="s">
        <v>32</v>
      </c>
      <c r="E949" s="24">
        <v>4</v>
      </c>
      <c r="F949" s="24">
        <v>770000</v>
      </c>
      <c r="G949" s="25">
        <v>3080000</v>
      </c>
      <c r="H949" s="16">
        <v>3080000</v>
      </c>
      <c r="I949" s="19"/>
      <c r="L949" s="15"/>
      <c r="M949" s="15" t="s">
        <v>389</v>
      </c>
    </row>
    <row r="950" spans="1:13" ht="71.25" x14ac:dyDescent="0.2">
      <c r="A950" s="26" t="s">
        <v>1345</v>
      </c>
      <c r="B950" s="13">
        <v>949</v>
      </c>
      <c r="C950" s="14" t="s">
        <v>343</v>
      </c>
      <c r="D950" s="12" t="s">
        <v>32</v>
      </c>
      <c r="E950" s="24">
        <v>40</v>
      </c>
      <c r="F950" s="24">
        <v>1697500</v>
      </c>
      <c r="G950" s="25">
        <v>67900000</v>
      </c>
      <c r="H950" s="16">
        <v>67900000</v>
      </c>
      <c r="I950" s="19">
        <v>62024002800290</v>
      </c>
      <c r="L950" s="15" t="s">
        <v>2005</v>
      </c>
      <c r="M950" s="15" t="s">
        <v>390</v>
      </c>
    </row>
    <row r="951" spans="1:13" ht="99.75" x14ac:dyDescent="0.2">
      <c r="A951" s="26" t="s">
        <v>1346</v>
      </c>
      <c r="B951" s="13">
        <v>950</v>
      </c>
      <c r="C951" s="14" t="s">
        <v>347</v>
      </c>
      <c r="D951" s="12" t="s">
        <v>27</v>
      </c>
      <c r="E951" s="24">
        <v>1</v>
      </c>
      <c r="F951" s="24">
        <v>180000</v>
      </c>
      <c r="G951" s="25">
        <v>180000</v>
      </c>
      <c r="H951" s="16">
        <v>180000</v>
      </c>
      <c r="I951" s="19"/>
      <c r="L951" s="15"/>
      <c r="M951" s="15" t="s">
        <v>389</v>
      </c>
    </row>
    <row r="952" spans="1:13" ht="42.75" x14ac:dyDescent="0.2">
      <c r="A952" s="26" t="s">
        <v>1347</v>
      </c>
      <c r="B952" s="13">
        <v>951</v>
      </c>
      <c r="C952" s="14" t="s">
        <v>1917</v>
      </c>
      <c r="D952" s="12" t="s">
        <v>30</v>
      </c>
      <c r="E952" s="24">
        <v>1</v>
      </c>
      <c r="F952" s="24">
        <v>32279000</v>
      </c>
      <c r="G952" s="27">
        <v>0</v>
      </c>
      <c r="H952" s="16">
        <v>0</v>
      </c>
      <c r="I952" s="19"/>
      <c r="L952" s="15"/>
      <c r="M952" s="12" t="s">
        <v>2</v>
      </c>
    </row>
    <row r="953" spans="1:13" ht="42.75" x14ac:dyDescent="0.2">
      <c r="A953" s="26" t="s">
        <v>1348</v>
      </c>
      <c r="B953" s="13">
        <v>952</v>
      </c>
      <c r="C953" s="14" t="s">
        <v>346</v>
      </c>
      <c r="D953" s="12" t="s">
        <v>30</v>
      </c>
      <c r="E953" s="24">
        <v>1</v>
      </c>
      <c r="F953" s="24">
        <v>27697000</v>
      </c>
      <c r="G953" s="25">
        <v>27697000</v>
      </c>
      <c r="H953" s="16">
        <v>27697000</v>
      </c>
      <c r="I953" s="19"/>
      <c r="L953" s="15"/>
      <c r="M953" s="15" t="s">
        <v>389</v>
      </c>
    </row>
    <row r="954" spans="1:13" ht="42.75" x14ac:dyDescent="0.2">
      <c r="A954" s="26" t="s">
        <v>1349</v>
      </c>
      <c r="B954" s="13">
        <v>953</v>
      </c>
      <c r="C954" s="14" t="s">
        <v>1918</v>
      </c>
      <c r="D954" s="12" t="s">
        <v>30</v>
      </c>
      <c r="E954" s="24">
        <v>17</v>
      </c>
      <c r="F954" s="24">
        <v>4165176.47</v>
      </c>
      <c r="G954" s="25">
        <v>70807999</v>
      </c>
      <c r="H954" s="16">
        <v>70807999</v>
      </c>
      <c r="I954" s="19"/>
      <c r="L954" s="15"/>
      <c r="M954" s="15" t="s">
        <v>389</v>
      </c>
    </row>
    <row r="955" spans="1:13" ht="42.75" x14ac:dyDescent="0.2">
      <c r="A955" s="26" t="s">
        <v>1350</v>
      </c>
      <c r="B955" s="13">
        <v>954</v>
      </c>
      <c r="C955" s="14" t="s">
        <v>385</v>
      </c>
      <c r="D955" s="12" t="s">
        <v>30</v>
      </c>
      <c r="E955" s="24">
        <v>1</v>
      </c>
      <c r="F955" s="24">
        <v>63026999.999999903</v>
      </c>
      <c r="G955" s="27">
        <v>0</v>
      </c>
      <c r="H955" s="16">
        <v>0</v>
      </c>
      <c r="I955" s="19"/>
      <c r="L955" s="15"/>
      <c r="M955" s="12" t="s">
        <v>2</v>
      </c>
    </row>
    <row r="956" spans="1:13" ht="42.75" x14ac:dyDescent="0.2">
      <c r="A956" s="26" t="s">
        <v>1351</v>
      </c>
      <c r="B956" s="13">
        <v>955</v>
      </c>
      <c r="C956" s="14" t="s">
        <v>1919</v>
      </c>
      <c r="D956" s="12" t="s">
        <v>30</v>
      </c>
      <c r="E956" s="24">
        <v>2</v>
      </c>
      <c r="F956" s="24">
        <v>22777500</v>
      </c>
      <c r="G956" s="25">
        <v>45555000</v>
      </c>
      <c r="H956" s="16">
        <v>45555000</v>
      </c>
      <c r="I956" s="19"/>
      <c r="L956" s="15"/>
      <c r="M956" s="15" t="s">
        <v>389</v>
      </c>
    </row>
    <row r="957" spans="1:13" ht="42.75" x14ac:dyDescent="0.2">
      <c r="A957" s="26" t="s">
        <v>1352</v>
      </c>
      <c r="B957" s="13">
        <v>956</v>
      </c>
      <c r="C957" s="14" t="s">
        <v>351</v>
      </c>
      <c r="D957" s="12" t="s">
        <v>28</v>
      </c>
      <c r="E957" s="24">
        <v>1</v>
      </c>
      <c r="F957" s="24">
        <v>757000</v>
      </c>
      <c r="G957" s="25">
        <v>757000</v>
      </c>
      <c r="H957" s="16">
        <v>757000</v>
      </c>
      <c r="I957" s="19"/>
      <c r="L957" s="15"/>
      <c r="M957" s="15" t="s">
        <v>389</v>
      </c>
    </row>
    <row r="958" spans="1:13" ht="71.25" x14ac:dyDescent="0.2">
      <c r="A958" s="26" t="s">
        <v>1353</v>
      </c>
      <c r="B958" s="13">
        <v>957</v>
      </c>
      <c r="C958" s="14" t="s">
        <v>1920</v>
      </c>
      <c r="D958" s="12" t="s">
        <v>32</v>
      </c>
      <c r="E958" s="24">
        <v>9</v>
      </c>
      <c r="F958" s="24">
        <v>2926665</v>
      </c>
      <c r="G958" s="25">
        <v>26339985</v>
      </c>
      <c r="H958" s="16">
        <v>26339985</v>
      </c>
      <c r="I958" s="19"/>
      <c r="L958" s="15"/>
      <c r="M958" s="15" t="s">
        <v>389</v>
      </c>
    </row>
    <row r="959" spans="1:13" ht="71.25" x14ac:dyDescent="0.2">
      <c r="A959" s="26" t="s">
        <v>1354</v>
      </c>
      <c r="B959" s="13">
        <v>958</v>
      </c>
      <c r="C959" s="14" t="s">
        <v>1921</v>
      </c>
      <c r="D959" s="12" t="s">
        <v>32</v>
      </c>
      <c r="E959" s="24">
        <v>1</v>
      </c>
      <c r="F959" s="24">
        <v>353000</v>
      </c>
      <c r="G959" s="25">
        <v>353000</v>
      </c>
      <c r="H959" s="16">
        <v>353000</v>
      </c>
      <c r="I959" s="19"/>
      <c r="L959" s="15"/>
      <c r="M959" s="15" t="s">
        <v>389</v>
      </c>
    </row>
    <row r="960" spans="1:13" ht="71.25" x14ac:dyDescent="0.2">
      <c r="A960" s="26" t="s">
        <v>1355</v>
      </c>
      <c r="B960" s="13">
        <v>959</v>
      </c>
      <c r="C960" s="14" t="s">
        <v>345</v>
      </c>
      <c r="D960" s="12" t="s">
        <v>32</v>
      </c>
      <c r="E960" s="24">
        <v>31</v>
      </c>
      <c r="F960" s="24">
        <v>1295000</v>
      </c>
      <c r="G960" s="25">
        <v>40145000</v>
      </c>
      <c r="H960" s="16">
        <v>40145000</v>
      </c>
      <c r="I960" s="19"/>
      <c r="L960" s="15"/>
      <c r="M960" s="15" t="s">
        <v>389</v>
      </c>
    </row>
    <row r="961" spans="1:13" ht="57" x14ac:dyDescent="0.2">
      <c r="A961" s="26" t="s">
        <v>1356</v>
      </c>
      <c r="B961" s="13">
        <v>960</v>
      </c>
      <c r="C961" s="14" t="s">
        <v>1922</v>
      </c>
      <c r="D961" s="12" t="s">
        <v>33</v>
      </c>
      <c r="E961" s="24">
        <v>1</v>
      </c>
      <c r="F961" s="24">
        <v>347000</v>
      </c>
      <c r="G961" s="25">
        <v>347000</v>
      </c>
      <c r="H961" s="16">
        <v>347000</v>
      </c>
      <c r="I961" s="19"/>
      <c r="L961" s="15"/>
      <c r="M961" s="15" t="s">
        <v>389</v>
      </c>
    </row>
    <row r="962" spans="1:13" ht="71.25" x14ac:dyDescent="0.2">
      <c r="A962" s="26" t="s">
        <v>1357</v>
      </c>
      <c r="B962" s="13">
        <v>961</v>
      </c>
      <c r="C962" s="14" t="s">
        <v>342</v>
      </c>
      <c r="D962" s="12" t="s">
        <v>32</v>
      </c>
      <c r="E962" s="24">
        <v>25</v>
      </c>
      <c r="F962" s="24">
        <v>310800</v>
      </c>
      <c r="G962" s="25">
        <f>+E962*F962</f>
        <v>7770000</v>
      </c>
      <c r="H962" s="16">
        <v>7770000</v>
      </c>
      <c r="I962" s="19"/>
      <c r="L962" s="15"/>
      <c r="M962" s="15" t="s">
        <v>389</v>
      </c>
    </row>
    <row r="963" spans="1:13" ht="71.25" x14ac:dyDescent="0.2">
      <c r="A963" s="26" t="s">
        <v>1358</v>
      </c>
      <c r="B963" s="13">
        <v>962</v>
      </c>
      <c r="C963" s="14" t="s">
        <v>344</v>
      </c>
      <c r="D963" s="12" t="s">
        <v>32</v>
      </c>
      <c r="E963" s="24">
        <v>34</v>
      </c>
      <c r="F963" s="24">
        <v>127000</v>
      </c>
      <c r="G963" s="25">
        <v>4318000</v>
      </c>
      <c r="H963" s="16">
        <v>4318000</v>
      </c>
      <c r="I963" s="19"/>
      <c r="L963" s="15"/>
      <c r="M963" s="15" t="s">
        <v>389</v>
      </c>
    </row>
    <row r="964" spans="1:13" ht="42.75" x14ac:dyDescent="0.2">
      <c r="A964" s="26" t="s">
        <v>1359</v>
      </c>
      <c r="B964" s="13">
        <v>963</v>
      </c>
      <c r="C964" s="14" t="s">
        <v>350</v>
      </c>
      <c r="D964" s="12" t="s">
        <v>30</v>
      </c>
      <c r="E964" s="24">
        <v>4</v>
      </c>
      <c r="F964" s="24">
        <v>12230750</v>
      </c>
      <c r="G964" s="25">
        <v>48923000</v>
      </c>
      <c r="H964" s="16">
        <v>48923000</v>
      </c>
      <c r="I964" s="19"/>
      <c r="L964" s="15"/>
      <c r="M964" s="15" t="s">
        <v>389</v>
      </c>
    </row>
    <row r="965" spans="1:13" ht="42.75" x14ac:dyDescent="0.2">
      <c r="A965" s="26" t="s">
        <v>1360</v>
      </c>
      <c r="B965" s="13">
        <v>964</v>
      </c>
      <c r="C965" s="14" t="s">
        <v>349</v>
      </c>
      <c r="D965" s="12" t="s">
        <v>30</v>
      </c>
      <c r="E965" s="24">
        <v>2</v>
      </c>
      <c r="F965" s="24">
        <v>38856500</v>
      </c>
      <c r="G965" s="25">
        <v>77713000</v>
      </c>
      <c r="H965" s="16">
        <v>77713000</v>
      </c>
      <c r="I965" s="19"/>
      <c r="L965" s="15"/>
      <c r="M965" s="15" t="s">
        <v>389</v>
      </c>
    </row>
    <row r="966" spans="1:13" ht="42.75" x14ac:dyDescent="0.2">
      <c r="A966" s="26" t="s">
        <v>1361</v>
      </c>
      <c r="B966" s="13">
        <v>965</v>
      </c>
      <c r="C966" s="14" t="s">
        <v>1923</v>
      </c>
      <c r="D966" s="12" t="s">
        <v>28</v>
      </c>
      <c r="E966" s="24">
        <v>2</v>
      </c>
      <c r="F966" s="24">
        <v>900000</v>
      </c>
      <c r="G966" s="25">
        <v>1800000</v>
      </c>
      <c r="H966" s="16">
        <v>1800000</v>
      </c>
      <c r="I966" s="19"/>
      <c r="L966" s="15"/>
      <c r="M966" s="15" t="s">
        <v>389</v>
      </c>
    </row>
    <row r="967" spans="1:13" ht="71.25" x14ac:dyDescent="0.2">
      <c r="A967" s="26" t="s">
        <v>1362</v>
      </c>
      <c r="B967" s="13">
        <v>966</v>
      </c>
      <c r="C967" s="14" t="s">
        <v>348</v>
      </c>
      <c r="D967" s="12" t="s">
        <v>32</v>
      </c>
      <c r="E967" s="24">
        <v>1</v>
      </c>
      <c r="F967" s="24">
        <v>530000</v>
      </c>
      <c r="G967" s="25">
        <v>530000</v>
      </c>
      <c r="H967" s="16">
        <v>530000</v>
      </c>
      <c r="I967" s="19"/>
      <c r="L967" s="15"/>
      <c r="M967" s="15" t="s">
        <v>389</v>
      </c>
    </row>
    <row r="968" spans="1:13" ht="71.25" x14ac:dyDescent="0.2">
      <c r="A968" s="26" t="s">
        <v>1363</v>
      </c>
      <c r="B968" s="13">
        <v>967</v>
      </c>
      <c r="C968" s="14" t="s">
        <v>352</v>
      </c>
      <c r="D968" s="12" t="s">
        <v>32</v>
      </c>
      <c r="E968" s="24">
        <v>17</v>
      </c>
      <c r="F968" s="24">
        <v>975308</v>
      </c>
      <c r="G968" s="25">
        <v>16580236</v>
      </c>
      <c r="H968" s="16">
        <v>16580236</v>
      </c>
      <c r="I968" s="19"/>
      <c r="L968" s="15"/>
      <c r="M968" s="15" t="s">
        <v>389</v>
      </c>
    </row>
    <row r="969" spans="1:13" ht="71.25" x14ac:dyDescent="0.2">
      <c r="A969" s="26" t="s">
        <v>1364</v>
      </c>
      <c r="B969" s="13">
        <v>968</v>
      </c>
      <c r="C969" s="14" t="s">
        <v>352</v>
      </c>
      <c r="D969" s="12" t="s">
        <v>32</v>
      </c>
      <c r="E969" s="24">
        <v>22</v>
      </c>
      <c r="F969" s="24">
        <v>975308</v>
      </c>
      <c r="G969" s="25">
        <v>21456776</v>
      </c>
      <c r="H969" s="16">
        <v>21456776</v>
      </c>
      <c r="I969" s="19"/>
      <c r="L969" s="15"/>
      <c r="M969" s="15" t="s">
        <v>389</v>
      </c>
    </row>
    <row r="970" spans="1:13" ht="71.25" x14ac:dyDescent="0.2">
      <c r="A970" s="26" t="s">
        <v>1365</v>
      </c>
      <c r="B970" s="13">
        <v>969</v>
      </c>
      <c r="C970" s="14" t="s">
        <v>1924</v>
      </c>
      <c r="D970" s="12" t="s">
        <v>32</v>
      </c>
      <c r="E970" s="24">
        <v>2</v>
      </c>
      <c r="F970" s="24">
        <v>288000</v>
      </c>
      <c r="G970" s="25">
        <v>576000</v>
      </c>
      <c r="H970" s="16">
        <v>576000</v>
      </c>
      <c r="I970" s="19"/>
      <c r="L970" s="15"/>
      <c r="M970" s="15" t="s">
        <v>389</v>
      </c>
    </row>
    <row r="971" spans="1:13" ht="42.75" x14ac:dyDescent="0.2">
      <c r="A971" s="26" t="s">
        <v>1366</v>
      </c>
      <c r="B971" s="13">
        <v>970</v>
      </c>
      <c r="C971" s="14" t="s">
        <v>1925</v>
      </c>
      <c r="D971" s="12" t="s">
        <v>30</v>
      </c>
      <c r="E971" s="24">
        <v>1</v>
      </c>
      <c r="F971" s="24">
        <v>55000000</v>
      </c>
      <c r="G971" s="25">
        <f>62700000-7700000</f>
        <v>55000000</v>
      </c>
      <c r="H971" s="16">
        <v>55000000</v>
      </c>
      <c r="I971" s="19"/>
      <c r="L971" s="15"/>
      <c r="M971" s="15" t="s">
        <v>389</v>
      </c>
    </row>
    <row r="972" spans="1:13" ht="42.75" x14ac:dyDescent="0.2">
      <c r="A972" s="26" t="s">
        <v>1367</v>
      </c>
      <c r="B972" s="13">
        <v>971</v>
      </c>
      <c r="C972" s="14" t="s">
        <v>1926</v>
      </c>
      <c r="D972" s="12" t="s">
        <v>28</v>
      </c>
      <c r="E972" s="24">
        <v>9</v>
      </c>
      <c r="F972" s="24">
        <v>14111</v>
      </c>
      <c r="G972" s="25">
        <v>126999</v>
      </c>
      <c r="H972" s="16">
        <v>126999</v>
      </c>
      <c r="I972" s="19"/>
      <c r="L972" s="15"/>
      <c r="M972" s="15" t="s">
        <v>389</v>
      </c>
    </row>
    <row r="973" spans="1:13" ht="42.75" x14ac:dyDescent="0.2">
      <c r="A973" s="26" t="s">
        <v>1368</v>
      </c>
      <c r="B973" s="13">
        <v>972</v>
      </c>
      <c r="C973" s="14" t="s">
        <v>1927</v>
      </c>
      <c r="D973" s="12" t="s">
        <v>28</v>
      </c>
      <c r="E973" s="24">
        <v>1</v>
      </c>
      <c r="F973" s="24">
        <v>150000</v>
      </c>
      <c r="G973" s="25">
        <v>150000</v>
      </c>
      <c r="H973" s="16">
        <v>150000</v>
      </c>
      <c r="I973" s="19"/>
      <c r="L973" s="15"/>
      <c r="M973" s="15" t="s">
        <v>389</v>
      </c>
    </row>
    <row r="974" spans="1:13" ht="42.75" x14ac:dyDescent="0.2">
      <c r="A974" s="26" t="s">
        <v>1369</v>
      </c>
      <c r="B974" s="13">
        <v>973</v>
      </c>
      <c r="C974" s="14" t="s">
        <v>1928</v>
      </c>
      <c r="D974" s="12" t="s">
        <v>30</v>
      </c>
      <c r="E974" s="24">
        <v>5</v>
      </c>
      <c r="F974" s="24">
        <v>2692400</v>
      </c>
      <c r="G974" s="25">
        <v>13462000</v>
      </c>
      <c r="H974" s="16">
        <v>13462000</v>
      </c>
      <c r="I974" s="19"/>
      <c r="L974" s="15"/>
      <c r="M974" s="15" t="s">
        <v>389</v>
      </c>
    </row>
    <row r="975" spans="1:13" ht="42.75" x14ac:dyDescent="0.2">
      <c r="A975" s="26" t="s">
        <v>1370</v>
      </c>
      <c r="B975" s="13">
        <v>974</v>
      </c>
      <c r="C975" s="14" t="s">
        <v>1929</v>
      </c>
      <c r="D975" s="12" t="s">
        <v>28</v>
      </c>
      <c r="E975" s="24">
        <v>4</v>
      </c>
      <c r="F975" s="24">
        <v>3600000</v>
      </c>
      <c r="G975" s="25">
        <f>14400000+9454000</f>
        <v>23854000</v>
      </c>
      <c r="H975" s="16">
        <v>23854000</v>
      </c>
      <c r="I975" s="19"/>
      <c r="L975" s="15"/>
      <c r="M975" s="15" t="s">
        <v>389</v>
      </c>
    </row>
    <row r="976" spans="1:13" ht="28.5" x14ac:dyDescent="0.2">
      <c r="A976" s="26" t="s">
        <v>1371</v>
      </c>
      <c r="B976" s="13">
        <v>975</v>
      </c>
      <c r="C976" s="14" t="s">
        <v>1930</v>
      </c>
      <c r="D976" s="12" t="s">
        <v>100</v>
      </c>
      <c r="E976" s="24">
        <v>1</v>
      </c>
      <c r="F976" s="24">
        <v>120000</v>
      </c>
      <c r="G976" s="25">
        <v>120000</v>
      </c>
      <c r="H976" s="16">
        <v>120000</v>
      </c>
      <c r="I976" s="19"/>
      <c r="L976" s="15"/>
      <c r="M976" s="15" t="s">
        <v>389</v>
      </c>
    </row>
    <row r="977" spans="1:13" ht="28.5" x14ac:dyDescent="0.2">
      <c r="A977" s="26" t="s">
        <v>1372</v>
      </c>
      <c r="B977" s="13">
        <v>976</v>
      </c>
      <c r="C977" s="14" t="s">
        <v>363</v>
      </c>
      <c r="D977" s="12" t="s">
        <v>100</v>
      </c>
      <c r="E977" s="24">
        <v>2</v>
      </c>
      <c r="F977" s="24">
        <v>44000</v>
      </c>
      <c r="G977" s="25">
        <v>88000</v>
      </c>
      <c r="H977" s="16">
        <v>88000</v>
      </c>
      <c r="I977" s="19"/>
      <c r="L977" s="15"/>
      <c r="M977" s="15" t="s">
        <v>389</v>
      </c>
    </row>
    <row r="978" spans="1:13" ht="99.75" x14ac:dyDescent="0.2">
      <c r="A978" s="26" t="s">
        <v>1373</v>
      </c>
      <c r="B978" s="13">
        <v>977</v>
      </c>
      <c r="C978" s="14" t="s">
        <v>363</v>
      </c>
      <c r="D978" s="12" t="s">
        <v>27</v>
      </c>
      <c r="E978" s="24">
        <v>1</v>
      </c>
      <c r="F978" s="24">
        <v>44000</v>
      </c>
      <c r="G978" s="25">
        <v>44000</v>
      </c>
      <c r="H978" s="16">
        <v>44000</v>
      </c>
      <c r="I978" s="19"/>
      <c r="L978" s="15"/>
      <c r="M978" s="15" t="s">
        <v>389</v>
      </c>
    </row>
    <row r="979" spans="1:13" ht="42.75" x14ac:dyDescent="0.2">
      <c r="A979" s="26" t="s">
        <v>1374</v>
      </c>
      <c r="B979" s="13">
        <v>978</v>
      </c>
      <c r="C979" s="14" t="s">
        <v>360</v>
      </c>
      <c r="D979" s="12" t="s">
        <v>44</v>
      </c>
      <c r="E979" s="24">
        <v>6</v>
      </c>
      <c r="F979" s="24">
        <v>567000</v>
      </c>
      <c r="G979" s="25">
        <v>3402000</v>
      </c>
      <c r="H979" s="16">
        <v>3402000</v>
      </c>
      <c r="I979" s="19"/>
      <c r="L979" s="15"/>
      <c r="M979" s="15" t="s">
        <v>389</v>
      </c>
    </row>
    <row r="980" spans="1:13" ht="71.25" x14ac:dyDescent="0.2">
      <c r="A980" s="26" t="s">
        <v>1375</v>
      </c>
      <c r="B980" s="13">
        <v>979</v>
      </c>
      <c r="C980" s="14" t="s">
        <v>360</v>
      </c>
      <c r="D980" s="12" t="s">
        <v>49</v>
      </c>
      <c r="E980" s="24">
        <v>2</v>
      </c>
      <c r="F980" s="24">
        <v>567000</v>
      </c>
      <c r="G980" s="25">
        <v>1134000</v>
      </c>
      <c r="H980" s="16">
        <v>1134000</v>
      </c>
      <c r="I980" s="19"/>
      <c r="L980" s="15"/>
      <c r="M980" s="15" t="s">
        <v>389</v>
      </c>
    </row>
    <row r="981" spans="1:13" ht="42.75" x14ac:dyDescent="0.2">
      <c r="A981" s="26" t="s">
        <v>1376</v>
      </c>
      <c r="B981" s="13">
        <v>980</v>
      </c>
      <c r="C981" s="14" t="s">
        <v>1931</v>
      </c>
      <c r="D981" s="12" t="s">
        <v>28</v>
      </c>
      <c r="E981" s="24">
        <v>10</v>
      </c>
      <c r="F981" s="24">
        <v>11000</v>
      </c>
      <c r="G981" s="25">
        <v>110000</v>
      </c>
      <c r="H981" s="16">
        <v>110000</v>
      </c>
      <c r="I981" s="19"/>
      <c r="L981" s="15"/>
      <c r="M981" s="15" t="s">
        <v>389</v>
      </c>
    </row>
    <row r="982" spans="1:13" ht="28.5" x14ac:dyDescent="0.2">
      <c r="A982" s="26" t="s">
        <v>1377</v>
      </c>
      <c r="B982" s="13">
        <v>981</v>
      </c>
      <c r="C982" s="14" t="s">
        <v>359</v>
      </c>
      <c r="D982" s="12" t="s">
        <v>100</v>
      </c>
      <c r="E982" s="24">
        <v>2</v>
      </c>
      <c r="F982" s="24">
        <v>297000</v>
      </c>
      <c r="G982" s="25">
        <v>594000</v>
      </c>
      <c r="H982" s="16">
        <v>594000</v>
      </c>
      <c r="I982" s="19"/>
      <c r="L982" s="15"/>
      <c r="M982" s="15" t="s">
        <v>389</v>
      </c>
    </row>
    <row r="983" spans="1:13" ht="99.75" x14ac:dyDescent="0.2">
      <c r="A983" s="26" t="s">
        <v>1378</v>
      </c>
      <c r="B983" s="13">
        <v>982</v>
      </c>
      <c r="C983" s="14" t="s">
        <v>362</v>
      </c>
      <c r="D983" s="12" t="s">
        <v>27</v>
      </c>
      <c r="E983" s="24">
        <v>1</v>
      </c>
      <c r="F983" s="24">
        <v>517000</v>
      </c>
      <c r="G983" s="25">
        <v>517000</v>
      </c>
      <c r="H983" s="16">
        <v>517000</v>
      </c>
      <c r="I983" s="19"/>
      <c r="L983" s="15"/>
      <c r="M983" s="15" t="s">
        <v>389</v>
      </c>
    </row>
    <row r="984" spans="1:13" ht="42.75" x14ac:dyDescent="0.2">
      <c r="A984" s="26" t="s">
        <v>1379</v>
      </c>
      <c r="B984" s="13">
        <v>983</v>
      </c>
      <c r="C984" s="14" t="s">
        <v>1932</v>
      </c>
      <c r="D984" s="12" t="s">
        <v>30</v>
      </c>
      <c r="E984" s="24">
        <v>3</v>
      </c>
      <c r="F984" s="24">
        <v>1605500</v>
      </c>
      <c r="G984" s="25">
        <f>+F984*E984</f>
        <v>4816500</v>
      </c>
      <c r="H984" s="16">
        <v>4816500</v>
      </c>
      <c r="I984" s="19"/>
      <c r="L984" s="15"/>
      <c r="M984" s="15" t="s">
        <v>389</v>
      </c>
    </row>
    <row r="985" spans="1:13" ht="42.75" x14ac:dyDescent="0.2">
      <c r="A985" s="26" t="s">
        <v>1380</v>
      </c>
      <c r="B985" s="13">
        <v>984</v>
      </c>
      <c r="C985" s="14" t="s">
        <v>1933</v>
      </c>
      <c r="D985" s="12" t="s">
        <v>44</v>
      </c>
      <c r="E985" s="24">
        <v>1</v>
      </c>
      <c r="F985" s="24">
        <v>14312000</v>
      </c>
      <c r="G985" s="25">
        <f>14312000-9560000+9560000</f>
        <v>14312000</v>
      </c>
      <c r="H985" s="16">
        <v>14312000</v>
      </c>
      <c r="I985" s="19"/>
      <c r="L985" s="15"/>
      <c r="M985" s="15" t="s">
        <v>389</v>
      </c>
    </row>
    <row r="986" spans="1:13" ht="42.75" x14ac:dyDescent="0.2">
      <c r="A986" s="26" t="s">
        <v>1381</v>
      </c>
      <c r="B986" s="13">
        <v>985</v>
      </c>
      <c r="C986" s="14" t="s">
        <v>1934</v>
      </c>
      <c r="D986" s="12" t="s">
        <v>44</v>
      </c>
      <c r="E986" s="24">
        <v>1</v>
      </c>
      <c r="F986" s="24">
        <v>197549636</v>
      </c>
      <c r="G986" s="25">
        <f>370550000-170000000-10700364.42+7700000-25760000</f>
        <v>171789635.58000001</v>
      </c>
      <c r="H986" s="16">
        <v>171789635.58000001</v>
      </c>
      <c r="I986" s="19"/>
      <c r="L986" s="15"/>
      <c r="M986" s="15" t="s">
        <v>389</v>
      </c>
    </row>
    <row r="987" spans="1:13" ht="42.75" x14ac:dyDescent="0.2">
      <c r="A987" s="26" t="s">
        <v>1382</v>
      </c>
      <c r="B987" s="13">
        <v>986</v>
      </c>
      <c r="C987" s="14" t="s">
        <v>384</v>
      </c>
      <c r="D987" s="12" t="s">
        <v>30</v>
      </c>
      <c r="E987" s="24">
        <v>3</v>
      </c>
      <c r="F987" s="24">
        <v>2176667</v>
      </c>
      <c r="G987" s="25">
        <v>6530001</v>
      </c>
      <c r="H987" s="16">
        <v>6530001</v>
      </c>
      <c r="I987" s="18">
        <v>62024002800286</v>
      </c>
      <c r="L987" s="15"/>
      <c r="M987" s="15" t="s">
        <v>389</v>
      </c>
    </row>
    <row r="988" spans="1:13" ht="71.25" x14ac:dyDescent="0.2">
      <c r="A988" s="26" t="s">
        <v>1383</v>
      </c>
      <c r="B988" s="13">
        <v>987</v>
      </c>
      <c r="C988" s="14" t="s">
        <v>1935</v>
      </c>
      <c r="D988" s="12" t="s">
        <v>32</v>
      </c>
      <c r="E988" s="24">
        <v>1</v>
      </c>
      <c r="F988" s="24">
        <v>119140000</v>
      </c>
      <c r="G988" s="25">
        <v>119140000</v>
      </c>
      <c r="H988" s="16">
        <v>119140000</v>
      </c>
      <c r="I988" s="19">
        <v>62025002800012</v>
      </c>
      <c r="L988" s="15"/>
      <c r="M988" s="15" t="s">
        <v>390</v>
      </c>
    </row>
    <row r="989" spans="1:13" ht="71.25" x14ac:dyDescent="0.2">
      <c r="A989" s="26" t="s">
        <v>1384</v>
      </c>
      <c r="B989" s="13">
        <v>988</v>
      </c>
      <c r="C989" s="14" t="s">
        <v>373</v>
      </c>
      <c r="D989" s="12" t="s">
        <v>32</v>
      </c>
      <c r="E989" s="24">
        <v>26</v>
      </c>
      <c r="F989" s="24">
        <v>163000</v>
      </c>
      <c r="G989" s="25">
        <v>4238000</v>
      </c>
      <c r="H989" s="16">
        <v>4238000</v>
      </c>
      <c r="I989" s="19"/>
      <c r="L989" s="15"/>
      <c r="M989" s="15" t="s">
        <v>389</v>
      </c>
    </row>
    <row r="990" spans="1:13" ht="71.25" x14ac:dyDescent="0.2">
      <c r="A990" s="26" t="s">
        <v>1385</v>
      </c>
      <c r="B990" s="13">
        <v>989</v>
      </c>
      <c r="C990" s="14" t="s">
        <v>1936</v>
      </c>
      <c r="D990" s="12" t="s">
        <v>32</v>
      </c>
      <c r="E990" s="24">
        <v>5</v>
      </c>
      <c r="F990" s="24">
        <v>634800.00000000198</v>
      </c>
      <c r="G990" s="25">
        <v>3174000.0000000098</v>
      </c>
      <c r="H990" s="16">
        <v>3174000.0000000098</v>
      </c>
      <c r="I990" s="19"/>
      <c r="L990" s="15"/>
      <c r="M990" s="15" t="s">
        <v>389</v>
      </c>
    </row>
    <row r="991" spans="1:13" ht="71.25" x14ac:dyDescent="0.2">
      <c r="A991" s="26" t="s">
        <v>1386</v>
      </c>
      <c r="B991" s="13">
        <v>990</v>
      </c>
      <c r="C991" s="14" t="s">
        <v>1937</v>
      </c>
      <c r="D991" s="12" t="s">
        <v>32</v>
      </c>
      <c r="E991" s="24">
        <v>2</v>
      </c>
      <c r="F991" s="24">
        <v>76000</v>
      </c>
      <c r="G991" s="27">
        <v>0</v>
      </c>
      <c r="H991" s="16">
        <v>0</v>
      </c>
      <c r="I991" s="19"/>
      <c r="L991" s="15"/>
      <c r="M991" s="12" t="s">
        <v>2</v>
      </c>
    </row>
    <row r="992" spans="1:13" ht="99.75" x14ac:dyDescent="0.2">
      <c r="A992" s="26" t="s">
        <v>1387</v>
      </c>
      <c r="B992" s="13">
        <v>991</v>
      </c>
      <c r="C992" s="14" t="s">
        <v>367</v>
      </c>
      <c r="D992" s="12" t="s">
        <v>27</v>
      </c>
      <c r="E992" s="24">
        <v>1</v>
      </c>
      <c r="F992" s="24">
        <v>5245000</v>
      </c>
      <c r="G992" s="27">
        <v>0</v>
      </c>
      <c r="H992" s="16">
        <v>0</v>
      </c>
      <c r="I992" s="19"/>
      <c r="L992" s="15"/>
      <c r="M992" s="12" t="s">
        <v>2</v>
      </c>
    </row>
    <row r="993" spans="1:13" ht="71.25" x14ac:dyDescent="0.2">
      <c r="A993" s="26" t="s">
        <v>1388</v>
      </c>
      <c r="B993" s="13">
        <v>992</v>
      </c>
      <c r="C993" s="14" t="s">
        <v>1938</v>
      </c>
      <c r="D993" s="12" t="s">
        <v>32</v>
      </c>
      <c r="E993" s="24">
        <v>1</v>
      </c>
      <c r="F993" s="24">
        <v>1880000</v>
      </c>
      <c r="G993" s="25">
        <v>1880000</v>
      </c>
      <c r="H993" s="16">
        <v>1880000</v>
      </c>
      <c r="I993" s="19"/>
      <c r="L993" s="15"/>
      <c r="M993" s="15" t="s">
        <v>389</v>
      </c>
    </row>
    <row r="994" spans="1:13" ht="42.75" x14ac:dyDescent="0.2">
      <c r="A994" s="26" t="s">
        <v>1389</v>
      </c>
      <c r="B994" s="13">
        <v>993</v>
      </c>
      <c r="C994" s="14" t="s">
        <v>1939</v>
      </c>
      <c r="D994" s="12" t="s">
        <v>30</v>
      </c>
      <c r="E994" s="24">
        <v>262</v>
      </c>
      <c r="F994" s="24">
        <v>24584</v>
      </c>
      <c r="G994" s="25">
        <v>6441008</v>
      </c>
      <c r="H994" s="16">
        <v>6441008</v>
      </c>
      <c r="I994" s="19"/>
      <c r="L994" s="15"/>
      <c r="M994" s="15" t="s">
        <v>389</v>
      </c>
    </row>
    <row r="995" spans="1:13" ht="71.25" x14ac:dyDescent="0.2">
      <c r="A995" s="26" t="s">
        <v>1390</v>
      </c>
      <c r="B995" s="13">
        <v>994</v>
      </c>
      <c r="C995" s="14" t="s">
        <v>1940</v>
      </c>
      <c r="D995" s="12" t="s">
        <v>32</v>
      </c>
      <c r="E995" s="24">
        <v>2</v>
      </c>
      <c r="F995" s="24">
        <v>105500</v>
      </c>
      <c r="G995" s="25">
        <v>211000</v>
      </c>
      <c r="H995" s="16">
        <v>211000</v>
      </c>
      <c r="I995" s="19"/>
      <c r="L995" s="15"/>
      <c r="M995" s="15" t="s">
        <v>389</v>
      </c>
    </row>
    <row r="996" spans="1:13" ht="57" x14ac:dyDescent="0.2">
      <c r="A996" s="26" t="s">
        <v>1391</v>
      </c>
      <c r="B996" s="13">
        <v>995</v>
      </c>
      <c r="C996" s="14" t="s">
        <v>1941</v>
      </c>
      <c r="D996" s="12" t="s">
        <v>46</v>
      </c>
      <c r="E996" s="24">
        <v>1</v>
      </c>
      <c r="F996" s="24">
        <v>10559999.999999801</v>
      </c>
      <c r="G996" s="27">
        <v>0</v>
      </c>
      <c r="H996" s="16">
        <v>0</v>
      </c>
      <c r="I996" s="19"/>
      <c r="L996" s="15"/>
      <c r="M996" s="12" t="s">
        <v>2</v>
      </c>
    </row>
    <row r="997" spans="1:13" ht="57" x14ac:dyDescent="0.2">
      <c r="A997" s="26" t="s">
        <v>1392</v>
      </c>
      <c r="B997" s="13">
        <v>996</v>
      </c>
      <c r="C997" s="14" t="s">
        <v>1942</v>
      </c>
      <c r="D997" s="12" t="s">
        <v>46</v>
      </c>
      <c r="E997" s="24">
        <v>1</v>
      </c>
      <c r="F997" s="24">
        <v>3964000.0000001802</v>
      </c>
      <c r="G997" s="27">
        <v>0</v>
      </c>
      <c r="H997" s="16">
        <v>0</v>
      </c>
      <c r="M997" s="12" t="s">
        <v>2</v>
      </c>
    </row>
    <row r="998" spans="1:13" ht="71.25" x14ac:dyDescent="0.2">
      <c r="A998" s="26" t="s">
        <v>1393</v>
      </c>
      <c r="B998" s="13">
        <v>997</v>
      </c>
      <c r="C998" s="14" t="s">
        <v>383</v>
      </c>
      <c r="D998" s="12" t="s">
        <v>32</v>
      </c>
      <c r="E998" s="24">
        <v>1</v>
      </c>
      <c r="F998" s="24">
        <v>9324000</v>
      </c>
      <c r="G998" s="25">
        <v>9324000</v>
      </c>
      <c r="H998" s="16">
        <v>9324000</v>
      </c>
      <c r="I998" s="19">
        <v>62025002800003</v>
      </c>
      <c r="L998" s="12" t="s">
        <v>2006</v>
      </c>
      <c r="M998" s="15" t="s">
        <v>2007</v>
      </c>
    </row>
    <row r="999" spans="1:13" ht="71.25" x14ac:dyDescent="0.2">
      <c r="A999" s="26" t="s">
        <v>1394</v>
      </c>
      <c r="B999" s="13">
        <v>998</v>
      </c>
      <c r="C999" s="14" t="s">
        <v>1943</v>
      </c>
      <c r="D999" s="12" t="s">
        <v>32</v>
      </c>
      <c r="E999" s="24">
        <v>1</v>
      </c>
      <c r="F999" s="24">
        <v>255000</v>
      </c>
      <c r="G999" s="25">
        <v>255000</v>
      </c>
      <c r="H999" s="16">
        <v>255000</v>
      </c>
      <c r="I999" s="19"/>
      <c r="L999" s="15"/>
      <c r="M999" s="15" t="s">
        <v>389</v>
      </c>
    </row>
    <row r="1000" spans="1:13" ht="99.75" x14ac:dyDescent="0.2">
      <c r="A1000" s="26" t="s">
        <v>1395</v>
      </c>
      <c r="B1000" s="13">
        <v>999</v>
      </c>
      <c r="C1000" s="14" t="s">
        <v>1944</v>
      </c>
      <c r="D1000" s="12" t="s">
        <v>27</v>
      </c>
      <c r="E1000" s="24">
        <v>8</v>
      </c>
      <c r="F1000" s="24">
        <v>363625</v>
      </c>
      <c r="G1000" s="25">
        <v>2909000</v>
      </c>
      <c r="H1000" s="16">
        <v>2909000</v>
      </c>
      <c r="I1000" s="19"/>
      <c r="L1000" s="15"/>
      <c r="M1000" s="15" t="s">
        <v>389</v>
      </c>
    </row>
    <row r="1001" spans="1:13" ht="71.25" x14ac:dyDescent="0.2">
      <c r="A1001" s="26" t="s">
        <v>1396</v>
      </c>
      <c r="B1001" s="13">
        <v>1000</v>
      </c>
      <c r="C1001" s="14" t="s">
        <v>370</v>
      </c>
      <c r="D1001" s="12" t="s">
        <v>32</v>
      </c>
      <c r="E1001" s="24">
        <v>1</v>
      </c>
      <c r="F1001" s="24">
        <v>292000</v>
      </c>
      <c r="G1001" s="25">
        <v>292000</v>
      </c>
      <c r="H1001" s="16">
        <v>292000</v>
      </c>
      <c r="I1001" s="19"/>
      <c r="L1001" s="15"/>
      <c r="M1001" s="15" t="s">
        <v>389</v>
      </c>
    </row>
    <row r="1002" spans="1:13" ht="99.75" x14ac:dyDescent="0.2">
      <c r="A1002" s="26" t="s">
        <v>1397</v>
      </c>
      <c r="B1002" s="13">
        <v>1001</v>
      </c>
      <c r="C1002" s="14" t="s">
        <v>376</v>
      </c>
      <c r="D1002" s="12" t="s">
        <v>27</v>
      </c>
      <c r="E1002" s="24">
        <v>3</v>
      </c>
      <c r="F1002" s="24">
        <v>867000</v>
      </c>
      <c r="G1002" s="27">
        <v>0</v>
      </c>
      <c r="H1002" s="16">
        <v>0</v>
      </c>
      <c r="I1002" s="19"/>
      <c r="L1002" s="15"/>
      <c r="M1002" s="12" t="s">
        <v>2</v>
      </c>
    </row>
    <row r="1003" spans="1:13" ht="99.75" x14ac:dyDescent="0.2">
      <c r="A1003" s="26" t="s">
        <v>1398</v>
      </c>
      <c r="B1003" s="13">
        <v>1002</v>
      </c>
      <c r="C1003" s="14" t="s">
        <v>366</v>
      </c>
      <c r="D1003" s="12" t="s">
        <v>27</v>
      </c>
      <c r="E1003" s="24">
        <v>1</v>
      </c>
      <c r="F1003" s="24">
        <v>867000</v>
      </c>
      <c r="G1003" s="27">
        <v>0</v>
      </c>
      <c r="H1003" s="16">
        <v>0</v>
      </c>
      <c r="I1003" s="19"/>
      <c r="L1003" s="15"/>
      <c r="M1003" s="12" t="s">
        <v>2</v>
      </c>
    </row>
    <row r="1004" spans="1:13" ht="99.75" x14ac:dyDescent="0.2">
      <c r="A1004" s="26" t="s">
        <v>1399</v>
      </c>
      <c r="B1004" s="13">
        <v>1003</v>
      </c>
      <c r="C1004" s="14" t="s">
        <v>371</v>
      </c>
      <c r="D1004" s="12" t="s">
        <v>27</v>
      </c>
      <c r="E1004" s="24">
        <v>1</v>
      </c>
      <c r="F1004" s="24">
        <v>773000</v>
      </c>
      <c r="G1004" s="27">
        <v>0</v>
      </c>
      <c r="H1004" s="16">
        <v>0</v>
      </c>
      <c r="I1004" s="19"/>
      <c r="L1004" s="15"/>
      <c r="M1004" s="12" t="s">
        <v>2</v>
      </c>
    </row>
    <row r="1005" spans="1:13" ht="42.75" x14ac:dyDescent="0.2">
      <c r="A1005" s="26" t="s">
        <v>1400</v>
      </c>
      <c r="B1005" s="13">
        <v>1004</v>
      </c>
      <c r="C1005" s="14" t="s">
        <v>1945</v>
      </c>
      <c r="D1005" s="12" t="s">
        <v>30</v>
      </c>
      <c r="E1005" s="24">
        <v>1</v>
      </c>
      <c r="F1005" s="24">
        <v>23616000</v>
      </c>
      <c r="G1005" s="25">
        <v>23616000</v>
      </c>
      <c r="H1005" s="16">
        <v>23616000</v>
      </c>
      <c r="I1005" s="19"/>
      <c r="L1005" s="15"/>
      <c r="M1005" s="15" t="s">
        <v>389</v>
      </c>
    </row>
    <row r="1006" spans="1:13" ht="42.75" x14ac:dyDescent="0.2">
      <c r="A1006" s="26" t="s">
        <v>1401</v>
      </c>
      <c r="B1006" s="13">
        <v>1005</v>
      </c>
      <c r="C1006" s="14" t="s">
        <v>1946</v>
      </c>
      <c r="D1006" s="12" t="s">
        <v>30</v>
      </c>
      <c r="E1006" s="24">
        <v>1</v>
      </c>
      <c r="F1006" s="24">
        <v>5302000</v>
      </c>
      <c r="G1006" s="24">
        <v>5302000</v>
      </c>
      <c r="H1006" s="16">
        <v>5302000</v>
      </c>
      <c r="I1006" s="19"/>
      <c r="L1006" s="15"/>
      <c r="M1006" s="15" t="s">
        <v>389</v>
      </c>
    </row>
    <row r="1007" spans="1:13" ht="42.75" x14ac:dyDescent="0.2">
      <c r="A1007" s="26" t="s">
        <v>1402</v>
      </c>
      <c r="B1007" s="13">
        <v>1006</v>
      </c>
      <c r="C1007" s="14" t="s">
        <v>372</v>
      </c>
      <c r="D1007" s="12" t="s">
        <v>30</v>
      </c>
      <c r="E1007" s="24">
        <v>500</v>
      </c>
      <c r="F1007" s="24">
        <v>1812</v>
      </c>
      <c r="G1007" s="25">
        <v>906000</v>
      </c>
      <c r="H1007" s="16">
        <v>906000</v>
      </c>
      <c r="I1007" s="19"/>
      <c r="L1007" s="15"/>
      <c r="M1007" s="15" t="s">
        <v>389</v>
      </c>
    </row>
    <row r="1008" spans="1:13" ht="57" x14ac:dyDescent="0.2">
      <c r="A1008" s="26" t="s">
        <v>1403</v>
      </c>
      <c r="B1008" s="13">
        <v>1007</v>
      </c>
      <c r="C1008" s="14" t="s">
        <v>1947</v>
      </c>
      <c r="D1008" s="12" t="s">
        <v>46</v>
      </c>
      <c r="E1008" s="24">
        <v>1</v>
      </c>
      <c r="F1008" s="24">
        <v>13108000</v>
      </c>
      <c r="G1008" s="27">
        <v>0</v>
      </c>
      <c r="H1008" s="16">
        <v>0</v>
      </c>
      <c r="I1008" s="19"/>
      <c r="L1008" s="15"/>
      <c r="M1008" s="12" t="s">
        <v>2</v>
      </c>
    </row>
    <row r="1009" spans="1:13" ht="42.75" x14ac:dyDescent="0.2">
      <c r="A1009" s="26" t="s">
        <v>1404</v>
      </c>
      <c r="B1009" s="13">
        <v>1008</v>
      </c>
      <c r="C1009" s="14" t="s">
        <v>1948</v>
      </c>
      <c r="D1009" s="12" t="s">
        <v>30</v>
      </c>
      <c r="E1009" s="24">
        <v>10</v>
      </c>
      <c r="F1009" s="24">
        <v>10536100</v>
      </c>
      <c r="G1009" s="27">
        <v>0</v>
      </c>
      <c r="H1009" s="16">
        <v>0</v>
      </c>
      <c r="I1009" s="19"/>
      <c r="L1009" s="15"/>
      <c r="M1009" s="12" t="s">
        <v>2</v>
      </c>
    </row>
    <row r="1010" spans="1:13" ht="71.25" x14ac:dyDescent="0.2">
      <c r="A1010" s="26" t="s">
        <v>1405</v>
      </c>
      <c r="B1010" s="13">
        <v>1009</v>
      </c>
      <c r="C1010" s="14" t="s">
        <v>369</v>
      </c>
      <c r="D1010" s="12" t="s">
        <v>32</v>
      </c>
      <c r="E1010" s="24">
        <v>1</v>
      </c>
      <c r="F1010" s="24">
        <v>482000</v>
      </c>
      <c r="G1010" s="25">
        <v>482000</v>
      </c>
      <c r="H1010" s="16">
        <v>482000</v>
      </c>
      <c r="I1010" s="19"/>
      <c r="L1010" s="15"/>
      <c r="M1010" s="15" t="s">
        <v>389</v>
      </c>
    </row>
    <row r="1011" spans="1:13" ht="42.75" x14ac:dyDescent="0.2">
      <c r="A1011" s="26" t="s">
        <v>1406</v>
      </c>
      <c r="B1011" s="13">
        <v>1010</v>
      </c>
      <c r="C1011" s="14" t="s">
        <v>1949</v>
      </c>
      <c r="D1011" s="12" t="s">
        <v>30</v>
      </c>
      <c r="E1011" s="24">
        <v>50</v>
      </c>
      <c r="F1011" s="24">
        <v>126900</v>
      </c>
      <c r="G1011" s="25">
        <v>6345000</v>
      </c>
      <c r="H1011" s="16">
        <v>6345000</v>
      </c>
      <c r="I1011" s="19"/>
      <c r="L1011" s="15"/>
      <c r="M1011" s="15" t="s">
        <v>389</v>
      </c>
    </row>
    <row r="1012" spans="1:13" ht="71.25" x14ac:dyDescent="0.2">
      <c r="A1012" s="26" t="s">
        <v>1407</v>
      </c>
      <c r="B1012" s="13">
        <v>1011</v>
      </c>
      <c r="C1012" s="14" t="s">
        <v>375</v>
      </c>
      <c r="D1012" s="12" t="s">
        <v>32</v>
      </c>
      <c r="E1012" s="24">
        <v>1</v>
      </c>
      <c r="F1012" s="24">
        <v>61000.000000000102</v>
      </c>
      <c r="G1012" s="25">
        <v>61000.000000000102</v>
      </c>
      <c r="H1012" s="16">
        <v>61000.000000000102</v>
      </c>
      <c r="I1012" s="19"/>
      <c r="L1012" s="15"/>
      <c r="M1012" s="15" t="s">
        <v>389</v>
      </c>
    </row>
    <row r="1013" spans="1:13" ht="71.25" x14ac:dyDescent="0.2">
      <c r="A1013" s="26" t="s">
        <v>1408</v>
      </c>
      <c r="B1013" s="13">
        <v>1012</v>
      </c>
      <c r="C1013" s="14" t="s">
        <v>1950</v>
      </c>
      <c r="D1013" s="12" t="s">
        <v>32</v>
      </c>
      <c r="E1013" s="24">
        <v>6</v>
      </c>
      <c r="F1013" s="24">
        <v>109500</v>
      </c>
      <c r="G1013" s="25">
        <v>657000</v>
      </c>
      <c r="H1013" s="16">
        <v>657000</v>
      </c>
      <c r="I1013" s="19"/>
      <c r="L1013" s="15"/>
      <c r="M1013" s="15" t="s">
        <v>389</v>
      </c>
    </row>
    <row r="1014" spans="1:13" ht="42.75" x14ac:dyDescent="0.2">
      <c r="A1014" s="26" t="s">
        <v>1409</v>
      </c>
      <c r="B1014" s="13">
        <v>1013</v>
      </c>
      <c r="C1014" s="14" t="s">
        <v>374</v>
      </c>
      <c r="D1014" s="12" t="s">
        <v>30</v>
      </c>
      <c r="E1014" s="24">
        <v>1</v>
      </c>
      <c r="F1014" s="24">
        <v>3275000</v>
      </c>
      <c r="G1014" s="25">
        <v>3275000</v>
      </c>
      <c r="H1014">
        <v>3275000</v>
      </c>
      <c r="I1014" s="19"/>
      <c r="L1014" s="15"/>
      <c r="M1014" s="15" t="s">
        <v>389</v>
      </c>
    </row>
    <row r="1015" spans="1:13" ht="71.25" x14ac:dyDescent="0.2">
      <c r="A1015" s="26" t="s">
        <v>1410</v>
      </c>
      <c r="B1015" s="13">
        <v>1014</v>
      </c>
      <c r="C1015" s="14" t="s">
        <v>1951</v>
      </c>
      <c r="D1015" s="12" t="s">
        <v>32</v>
      </c>
      <c r="E1015" s="24">
        <v>1</v>
      </c>
      <c r="F1015" s="24">
        <v>2069000</v>
      </c>
      <c r="G1015" s="27">
        <v>0</v>
      </c>
      <c r="H1015" s="16">
        <v>0</v>
      </c>
      <c r="I1015" s="19"/>
      <c r="L1015" s="15"/>
      <c r="M1015" s="12" t="s">
        <v>2</v>
      </c>
    </row>
    <row r="1016" spans="1:13" ht="71.25" x14ac:dyDescent="0.2">
      <c r="A1016" s="26" t="s">
        <v>1411</v>
      </c>
      <c r="B1016" s="13">
        <v>1015</v>
      </c>
      <c r="C1016" s="14" t="s">
        <v>1952</v>
      </c>
      <c r="D1016" s="12" t="s">
        <v>32</v>
      </c>
      <c r="E1016" s="24">
        <v>1</v>
      </c>
      <c r="F1016" s="24">
        <v>1633000</v>
      </c>
      <c r="G1016" s="25">
        <v>1633000</v>
      </c>
      <c r="H1016" s="16">
        <v>1633000</v>
      </c>
      <c r="I1016" s="19"/>
      <c r="L1016" s="15"/>
      <c r="M1016" s="15" t="s">
        <v>389</v>
      </c>
    </row>
    <row r="1017" spans="1:13" ht="71.25" x14ac:dyDescent="0.2">
      <c r="A1017" s="26" t="s">
        <v>1412</v>
      </c>
      <c r="B1017" s="13">
        <v>1016</v>
      </c>
      <c r="C1017" s="14" t="s">
        <v>1953</v>
      </c>
      <c r="D1017" s="12" t="s">
        <v>32</v>
      </c>
      <c r="E1017" s="24">
        <v>2</v>
      </c>
      <c r="F1017" s="24">
        <v>500000</v>
      </c>
      <c r="G1017" s="25">
        <v>1000000</v>
      </c>
      <c r="H1017" s="16">
        <v>1000000</v>
      </c>
      <c r="I1017" s="19"/>
      <c r="L1017" s="15"/>
      <c r="M1017" s="15" t="s">
        <v>389</v>
      </c>
    </row>
    <row r="1018" spans="1:13" ht="42.75" x14ac:dyDescent="0.2">
      <c r="A1018" s="26" t="s">
        <v>1413</v>
      </c>
      <c r="B1018" s="13">
        <v>1017</v>
      </c>
      <c r="C1018" s="14" t="s">
        <v>382</v>
      </c>
      <c r="D1018" s="12" t="s">
        <v>30</v>
      </c>
      <c r="E1018" s="24">
        <v>2200</v>
      </c>
      <c r="F1018" s="24">
        <v>43434</v>
      </c>
      <c r="G1018" s="25">
        <v>95554800</v>
      </c>
      <c r="H1018" s="16">
        <v>95554800</v>
      </c>
      <c r="I1018" s="19">
        <v>62024002800276</v>
      </c>
      <c r="L1018" s="15" t="s">
        <v>394</v>
      </c>
      <c r="M1018" s="15" t="s">
        <v>2</v>
      </c>
    </row>
    <row r="1019" spans="1:13" ht="42.75" x14ac:dyDescent="0.2">
      <c r="A1019" s="26" t="s">
        <v>1414</v>
      </c>
      <c r="B1019" s="13">
        <v>1018</v>
      </c>
      <c r="C1019" s="14" t="s">
        <v>1954</v>
      </c>
      <c r="D1019" s="12" t="s">
        <v>30</v>
      </c>
      <c r="E1019" s="24">
        <v>1</v>
      </c>
      <c r="F1019" s="24">
        <v>20355000</v>
      </c>
      <c r="G1019" s="25">
        <v>20355000</v>
      </c>
      <c r="H1019" s="16">
        <v>20355000</v>
      </c>
      <c r="I1019" s="19"/>
      <c r="L1019" s="15"/>
      <c r="M1019" s="15" t="s">
        <v>389</v>
      </c>
    </row>
    <row r="1020" spans="1:13" ht="57" x14ac:dyDescent="0.2">
      <c r="A1020" s="26" t="s">
        <v>1415</v>
      </c>
      <c r="B1020" s="13">
        <v>1019</v>
      </c>
      <c r="C1020" s="14" t="s">
        <v>1955</v>
      </c>
      <c r="D1020" s="12" t="s">
        <v>30</v>
      </c>
      <c r="E1020" s="24">
        <v>1</v>
      </c>
      <c r="F1020" s="24">
        <v>4250000</v>
      </c>
      <c r="G1020" s="27">
        <v>0</v>
      </c>
      <c r="H1020" s="16">
        <v>0</v>
      </c>
      <c r="I1020" s="19"/>
      <c r="L1020" s="15"/>
      <c r="M1020" s="12" t="s">
        <v>2</v>
      </c>
    </row>
    <row r="1021" spans="1:13" ht="71.25" x14ac:dyDescent="0.2">
      <c r="A1021" s="26" t="s">
        <v>1416</v>
      </c>
      <c r="B1021" s="13">
        <v>1020</v>
      </c>
      <c r="C1021" s="14" t="s">
        <v>1956</v>
      </c>
      <c r="D1021" s="12" t="s">
        <v>32</v>
      </c>
      <c r="E1021" s="24">
        <v>1</v>
      </c>
      <c r="F1021" s="24">
        <v>10360000</v>
      </c>
      <c r="G1021" s="27">
        <v>0</v>
      </c>
      <c r="H1021" s="16">
        <v>0</v>
      </c>
      <c r="I1021" s="19"/>
      <c r="L1021" s="15"/>
      <c r="M1021" s="12" t="s">
        <v>2</v>
      </c>
    </row>
    <row r="1022" spans="1:13" ht="42.75" x14ac:dyDescent="0.2">
      <c r="A1022" s="26" t="s">
        <v>1417</v>
      </c>
      <c r="B1022" s="13">
        <v>1021</v>
      </c>
      <c r="C1022" s="14" t="s">
        <v>1957</v>
      </c>
      <c r="D1022" s="12" t="s">
        <v>30</v>
      </c>
      <c r="E1022" s="24">
        <v>1</v>
      </c>
      <c r="F1022" s="24">
        <v>21873000</v>
      </c>
      <c r="G1022" s="27">
        <v>0</v>
      </c>
      <c r="H1022" s="16">
        <v>0</v>
      </c>
      <c r="I1022" s="19"/>
      <c r="L1022" s="15"/>
      <c r="M1022" s="12" t="s">
        <v>2</v>
      </c>
    </row>
    <row r="1023" spans="1:13" ht="42.75" x14ac:dyDescent="0.2">
      <c r="A1023" s="26" t="s">
        <v>1418</v>
      </c>
      <c r="B1023" s="13">
        <v>1022</v>
      </c>
      <c r="C1023" s="14" t="s">
        <v>1958</v>
      </c>
      <c r="D1023" s="12" t="s">
        <v>30</v>
      </c>
      <c r="E1023" s="24">
        <v>1</v>
      </c>
      <c r="F1023" s="24">
        <v>15540000</v>
      </c>
      <c r="G1023" s="27">
        <v>0</v>
      </c>
      <c r="H1023" s="16">
        <v>0</v>
      </c>
      <c r="I1023" s="19"/>
      <c r="L1023" s="15"/>
      <c r="M1023" s="12" t="s">
        <v>2</v>
      </c>
    </row>
    <row r="1024" spans="1:13" ht="42.75" x14ac:dyDescent="0.2">
      <c r="A1024" s="26" t="s">
        <v>1419</v>
      </c>
      <c r="B1024" s="13">
        <v>1023</v>
      </c>
      <c r="C1024" s="14" t="s">
        <v>1959</v>
      </c>
      <c r="D1024" s="12" t="s">
        <v>30</v>
      </c>
      <c r="E1024" s="24">
        <v>1</v>
      </c>
      <c r="F1024" s="24">
        <v>38850000</v>
      </c>
      <c r="G1024" s="25">
        <v>38850000</v>
      </c>
      <c r="H1024" s="16">
        <v>38850000</v>
      </c>
      <c r="I1024" s="19"/>
      <c r="L1024" s="15"/>
      <c r="M1024" s="15" t="s">
        <v>389</v>
      </c>
    </row>
    <row r="1025" spans="1:13" ht="57" x14ac:dyDescent="0.2">
      <c r="A1025" s="26" t="s">
        <v>1420</v>
      </c>
      <c r="B1025" s="13">
        <v>1024</v>
      </c>
      <c r="C1025" s="14" t="s">
        <v>61</v>
      </c>
      <c r="D1025" s="12" t="s">
        <v>44</v>
      </c>
      <c r="E1025" s="24">
        <v>1</v>
      </c>
      <c r="F1025" s="24">
        <v>36000000</v>
      </c>
      <c r="G1025" s="25">
        <f>E1025*F1025</f>
        <v>36000000</v>
      </c>
      <c r="H1025" s="16">
        <v>36000000</v>
      </c>
      <c r="I1025" s="19">
        <v>62025002800010</v>
      </c>
      <c r="L1025" s="12" t="s">
        <v>2008</v>
      </c>
      <c r="M1025" s="15" t="s">
        <v>391</v>
      </c>
    </row>
    <row r="1026" spans="1:13" ht="71.25" x14ac:dyDescent="0.2">
      <c r="A1026" s="26" t="s">
        <v>1421</v>
      </c>
      <c r="B1026" s="13">
        <v>1025</v>
      </c>
      <c r="C1026" s="14" t="s">
        <v>117</v>
      </c>
      <c r="D1026" s="12" t="s">
        <v>32</v>
      </c>
      <c r="E1026" s="24">
        <v>200</v>
      </c>
      <c r="F1026" s="24">
        <v>16000</v>
      </c>
      <c r="G1026" s="25">
        <f>E1026*F1026</f>
        <v>3200000</v>
      </c>
      <c r="H1026" s="16">
        <v>3200000</v>
      </c>
      <c r="I1026" s="19"/>
      <c r="L1026" s="15"/>
      <c r="M1026" s="15" t="s">
        <v>389</v>
      </c>
    </row>
    <row r="1027" spans="1:13" ht="42.75" x14ac:dyDescent="0.2">
      <c r="A1027" s="26" t="s">
        <v>1422</v>
      </c>
      <c r="B1027" s="13">
        <v>1026</v>
      </c>
      <c r="C1027" s="14" t="s">
        <v>1960</v>
      </c>
      <c r="D1027" s="12" t="s">
        <v>44</v>
      </c>
      <c r="E1027" s="24">
        <v>1</v>
      </c>
      <c r="F1027" s="24">
        <v>2000000</v>
      </c>
      <c r="G1027" s="25">
        <f>E1027*F1027</f>
        <v>2000000</v>
      </c>
      <c r="H1027" s="16">
        <v>2000000</v>
      </c>
      <c r="I1027" s="19">
        <v>62025002800001</v>
      </c>
      <c r="L1027" s="12" t="s">
        <v>2009</v>
      </c>
      <c r="M1027" s="15" t="s">
        <v>391</v>
      </c>
    </row>
    <row r="1028" spans="1:13" ht="28.5" x14ac:dyDescent="0.2">
      <c r="A1028" s="26" t="s">
        <v>1423</v>
      </c>
      <c r="B1028" s="13">
        <v>1027</v>
      </c>
      <c r="C1028" s="14" t="s">
        <v>74</v>
      </c>
      <c r="D1028" s="12" t="s">
        <v>73</v>
      </c>
      <c r="E1028" s="24">
        <v>1</v>
      </c>
      <c r="F1028" s="24">
        <v>1607000</v>
      </c>
      <c r="G1028" s="25">
        <f>E1028*F1028</f>
        <v>1607000</v>
      </c>
      <c r="H1028" s="16">
        <v>1607000</v>
      </c>
      <c r="I1028" s="19">
        <v>62025002800005</v>
      </c>
      <c r="L1028" s="15"/>
      <c r="M1028" s="15" t="s">
        <v>390</v>
      </c>
    </row>
    <row r="1029" spans="1:13" ht="28.5" x14ac:dyDescent="0.2">
      <c r="A1029" s="26" t="s">
        <v>1424</v>
      </c>
      <c r="B1029" s="13">
        <v>1028</v>
      </c>
      <c r="C1029" s="14" t="s">
        <v>1961</v>
      </c>
      <c r="D1029" s="12" t="s">
        <v>73</v>
      </c>
      <c r="E1029" s="24">
        <v>1</v>
      </c>
      <c r="F1029" s="24">
        <v>783000</v>
      </c>
      <c r="G1029" s="25">
        <v>783000</v>
      </c>
      <c r="H1029" s="16">
        <v>783000</v>
      </c>
      <c r="I1029" s="19">
        <v>62025002800007</v>
      </c>
      <c r="L1029" s="15"/>
      <c r="M1029" s="15" t="s">
        <v>390</v>
      </c>
    </row>
    <row r="1030" spans="1:13" ht="42.75" x14ac:dyDescent="0.2">
      <c r="A1030" s="26" t="s">
        <v>1425</v>
      </c>
      <c r="B1030" s="13">
        <v>1029</v>
      </c>
      <c r="C1030" s="14" t="s">
        <v>1962</v>
      </c>
      <c r="D1030" s="12" t="s">
        <v>44</v>
      </c>
      <c r="E1030" s="24">
        <v>1</v>
      </c>
      <c r="F1030" s="24">
        <v>1260000</v>
      </c>
      <c r="G1030" s="25">
        <v>1260000</v>
      </c>
      <c r="H1030" s="16">
        <v>1260000</v>
      </c>
      <c r="I1030" s="19">
        <v>62025002800009</v>
      </c>
      <c r="L1030" s="12" t="s">
        <v>2010</v>
      </c>
      <c r="M1030" s="15" t="s">
        <v>1994</v>
      </c>
    </row>
    <row r="1031" spans="1:13" ht="42.75" x14ac:dyDescent="0.2">
      <c r="A1031" s="26" t="s">
        <v>1426</v>
      </c>
      <c r="B1031" s="13" t="s">
        <v>18</v>
      </c>
      <c r="C1031" s="14" t="s">
        <v>1963</v>
      </c>
      <c r="D1031" s="12" t="s">
        <v>45</v>
      </c>
      <c r="E1031" s="24">
        <v>1</v>
      </c>
      <c r="F1031" s="24">
        <v>64000000</v>
      </c>
      <c r="G1031" s="25">
        <v>64000000</v>
      </c>
      <c r="H1031" s="16">
        <v>64000000</v>
      </c>
      <c r="I1031" s="19">
        <v>62025002800019</v>
      </c>
      <c r="L1031" s="15"/>
      <c r="M1031" s="15" t="s">
        <v>390</v>
      </c>
    </row>
    <row r="1032" spans="1:13" ht="42.75" x14ac:dyDescent="0.2">
      <c r="A1032" s="26" t="s">
        <v>1427</v>
      </c>
      <c r="B1032" s="13" t="s">
        <v>19</v>
      </c>
      <c r="C1032" s="14" t="s">
        <v>1917</v>
      </c>
      <c r="D1032" s="12" t="s">
        <v>30</v>
      </c>
      <c r="E1032" s="24">
        <v>1</v>
      </c>
      <c r="F1032" s="24">
        <v>32279000</v>
      </c>
      <c r="G1032" s="25">
        <v>32279000</v>
      </c>
      <c r="H1032" s="16">
        <v>32279000</v>
      </c>
      <c r="I1032" s="19"/>
      <c r="L1032" s="15"/>
      <c r="M1032" s="15" t="s">
        <v>389</v>
      </c>
    </row>
    <row r="1033" spans="1:13" ht="42.75" x14ac:dyDescent="0.2">
      <c r="A1033" s="26" t="s">
        <v>1428</v>
      </c>
      <c r="B1033" s="13" t="s">
        <v>20</v>
      </c>
      <c r="C1033" s="14" t="s">
        <v>1964</v>
      </c>
      <c r="D1033" s="12" t="s">
        <v>44</v>
      </c>
      <c r="E1033" s="24">
        <v>10</v>
      </c>
      <c r="F1033" s="24">
        <v>12500</v>
      </c>
      <c r="G1033" s="25">
        <v>125000</v>
      </c>
      <c r="H1033" s="16">
        <v>125000</v>
      </c>
      <c r="I1033" s="19">
        <v>62025002800016</v>
      </c>
      <c r="L1033" s="12" t="s">
        <v>1997</v>
      </c>
      <c r="M1033" s="12" t="s">
        <v>1994</v>
      </c>
    </row>
    <row r="1034" spans="1:13" ht="42.75" x14ac:dyDescent="0.2">
      <c r="A1034" s="26" t="s">
        <v>1429</v>
      </c>
      <c r="B1034" s="13" t="s">
        <v>21</v>
      </c>
      <c r="C1034" s="14" t="s">
        <v>1965</v>
      </c>
      <c r="D1034" s="12" t="s">
        <v>44</v>
      </c>
      <c r="E1034" s="24">
        <v>12</v>
      </c>
      <c r="F1034" s="24">
        <v>5000</v>
      </c>
      <c r="G1034" s="25">
        <v>60000</v>
      </c>
      <c r="H1034" s="16">
        <v>60000</v>
      </c>
      <c r="I1034" s="19">
        <v>62025002800017</v>
      </c>
      <c r="L1034" s="15"/>
      <c r="M1034" s="15" t="s">
        <v>2011</v>
      </c>
    </row>
    <row r="1035" spans="1:13" ht="42.75" x14ac:dyDescent="0.2">
      <c r="A1035" s="26" t="s">
        <v>1430</v>
      </c>
      <c r="B1035" s="13" t="s">
        <v>22</v>
      </c>
      <c r="C1035" s="14" t="s">
        <v>1966</v>
      </c>
      <c r="D1035" s="12" t="s">
        <v>44</v>
      </c>
      <c r="E1035" s="24">
        <v>12</v>
      </c>
      <c r="F1035" s="24">
        <v>1700</v>
      </c>
      <c r="G1035" s="25">
        <v>20400</v>
      </c>
      <c r="H1035" s="16">
        <v>20400</v>
      </c>
      <c r="I1035" s="19">
        <v>62025002800017</v>
      </c>
      <c r="L1035" s="15"/>
      <c r="M1035" s="15" t="s">
        <v>2011</v>
      </c>
    </row>
    <row r="1036" spans="1:13" ht="42.75" x14ac:dyDescent="0.2">
      <c r="A1036" s="26" t="s">
        <v>1431</v>
      </c>
      <c r="B1036" s="13" t="s">
        <v>23</v>
      </c>
      <c r="C1036" s="14" t="s">
        <v>1967</v>
      </c>
      <c r="D1036" s="12" t="s">
        <v>30</v>
      </c>
      <c r="E1036" s="24">
        <v>3</v>
      </c>
      <c r="F1036" s="24">
        <v>299591</v>
      </c>
      <c r="G1036" s="25">
        <v>898773</v>
      </c>
      <c r="H1036" s="16">
        <v>898773</v>
      </c>
      <c r="I1036" s="19"/>
      <c r="L1036" s="15"/>
      <c r="M1036" s="15" t="s">
        <v>389</v>
      </c>
    </row>
    <row r="1037" spans="1:13" ht="42.75" x14ac:dyDescent="0.2">
      <c r="A1037" s="26" t="s">
        <v>1432</v>
      </c>
      <c r="B1037" s="13" t="s">
        <v>24</v>
      </c>
      <c r="C1037" s="14" t="s">
        <v>1968</v>
      </c>
      <c r="D1037" s="12" t="s">
        <v>30</v>
      </c>
      <c r="E1037" s="24">
        <v>4</v>
      </c>
      <c r="F1037" s="24">
        <v>608081</v>
      </c>
      <c r="G1037" s="25">
        <v>2432324</v>
      </c>
      <c r="H1037" s="16">
        <v>2432324</v>
      </c>
      <c r="I1037" s="12"/>
      <c r="L1037" s="35"/>
      <c r="M1037" s="15" t="s">
        <v>389</v>
      </c>
    </row>
    <row r="1038" spans="1:13" ht="42.75" x14ac:dyDescent="0.2">
      <c r="A1038" s="26" t="s">
        <v>1433</v>
      </c>
      <c r="B1038" s="13" t="s">
        <v>25</v>
      </c>
      <c r="C1038" s="14" t="s">
        <v>309</v>
      </c>
      <c r="D1038" s="12" t="s">
        <v>30</v>
      </c>
      <c r="E1038" s="24">
        <v>15</v>
      </c>
      <c r="F1038" s="24">
        <v>348237</v>
      </c>
      <c r="G1038" s="25">
        <v>5223555</v>
      </c>
      <c r="H1038" s="16">
        <v>5223555</v>
      </c>
      <c r="I1038" s="12"/>
      <c r="L1038" s="35"/>
      <c r="M1038" s="15" t="s">
        <v>389</v>
      </c>
    </row>
    <row r="1039" spans="1:13" ht="42.75" x14ac:dyDescent="0.2">
      <c r="A1039" s="26" t="s">
        <v>1434</v>
      </c>
      <c r="B1039" s="13" t="s">
        <v>26</v>
      </c>
      <c r="C1039" s="14" t="s">
        <v>1969</v>
      </c>
      <c r="D1039" s="12" t="s">
        <v>30</v>
      </c>
      <c r="E1039" s="24">
        <v>1</v>
      </c>
      <c r="F1039" s="24">
        <v>21800463</v>
      </c>
      <c r="G1039" s="25">
        <v>21800646</v>
      </c>
      <c r="H1039" s="16">
        <v>21800646</v>
      </c>
      <c r="I1039" s="12"/>
      <c r="L1039" s="35"/>
      <c r="M1039" s="15" t="s">
        <v>389</v>
      </c>
    </row>
  </sheetData>
  <autoFilter ref="B1:M1039" xr:uid="{00000000-0009-0000-0000-000001000000}">
    <sortState xmlns:xlrd2="http://schemas.microsoft.com/office/spreadsheetml/2017/richdata2" ref="B2:M4">
      <sortCondition descending="1" ref="K1:K4"/>
    </sortState>
  </autoFilter>
  <dataConsolidate/>
  <phoneticPr fontId="20" type="noConversion"/>
  <conditionalFormatting sqref="F2:F3 F5">
    <cfRule type="cellIs" dxfId="5" priority="26" operator="equal">
      <formula>0</formula>
    </cfRule>
  </conditionalFormatting>
  <conditionalFormatting sqref="F8">
    <cfRule type="cellIs" dxfId="4" priority="29" operator="equal">
      <formula>0</formula>
    </cfRule>
  </conditionalFormatting>
  <conditionalFormatting sqref="F45">
    <cfRule type="cellIs" dxfId="3" priority="13" operator="equal">
      <formula>0</formula>
    </cfRule>
  </conditionalFormatting>
  <conditionalFormatting sqref="F53">
    <cfRule type="cellIs" dxfId="2" priority="27" operator="equal">
      <formula>0</formula>
    </cfRule>
  </conditionalFormatting>
  <conditionalFormatting sqref="F64:F65">
    <cfRule type="cellIs" dxfId="1" priority="30" operator="equal">
      <formula>0</formula>
    </cfRule>
  </conditionalFormatting>
  <conditionalFormatting sqref="F67">
    <cfRule type="cellIs" dxfId="0" priority="2" operator="equal">
      <formula>0</formula>
    </cfRule>
  </conditionalFormatting>
  <pageMargins left="0.23622047244094491" right="0.23622047244094491" top="1.0629921259842521" bottom="0.70866141732283472" header="0.35433070866141736" footer="0.35433070866141736"/>
  <pageSetup scale="55" fitToHeight="0" orientation="landscape" horizontalDpi="200" verticalDpi="200" r:id="rId1"/>
  <headerFooter>
    <oddHeader>&amp;L&amp;G&amp;C&amp;"Arial,Negrita"&amp;14DIRECCIÓN EJECUTIVA&amp;"Arial,Normal"&amp;11
&amp;12INFORME DE EJECUCIÓN DEL PROGRAMA DE COMPRAS 2025&amp;R&amp;"Arial,Negrita"&amp;12R01-v01-DE-P36-v01</oddHeader>
    <oddFooter>&amp;R&amp;"Arial,Negrita"&amp;10Página &amp;P de 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Y D A A B Q S w M E F A A C A A g A 5 G F h V h f u C W m k A A A A 9 w A A A B I A H A B D b 2 5 m a W c v U G F j a 2 F n Z S 5 4 b W w g o h g A K K A U A A A A A A A A A A A A A A A A A A A A A A A A A A A A h Y 9 N D o I w G E S v Q r q n f 2 i i 5 q M s 3 E p i Y m L c N q V C I x R D i + V u L j y S V x C j q D u X 8 + Y t Z u 7 X G 2 R D U 0 c X 3 T n T 2 h Q x T F G k r W o L Y 8 s U 9 f 4 Y L 1 A m Y C v V S Z Y 6 G m X r V o M r U l R 5 f 1 4 R E k L A I c F t V x J O K S O H f L N T l W 4 k + s j m v x w b 6 7 y 0 S i M B + 9 c Y w T F j H M 9 5 g i m Q C U J u 7 F f g 4 9 5 n + w N h 3 d e + 7 7 T Q L p 6 x J Z A p A 3 m f E A 9 Q S w M E F A A C A A g A 5 G F h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R h Y V a c k B L k o A A A A N k A A A A T A B w A R m 9 y b X V s Y X M v U 2 V j d G l v b j E u b S C i G A A o o B Q A A A A A A A A A A A A A A A A A A A A A A A A A A A B t j T 0 L g z A Q h v d A / s O R L h Z E c B Y n 6 d o O F T q I Q 9 R r G 0 x y k k S w i P + 9 K V l 7 y w v v x 3 M e x 6 D I w j 1 p W X H G m X 9 L h x O 0 c t C y h B o 0 B s 4 g 3 s 2 p F 9 r o X L Y R d d G s z q E N D 3 L z Q D R n 5 7 2 7 S o O 1 S E v R H 1 1 D N s R K n y f A S b R q I R i l G Z S c S E T U r 4 t F 6 6 T 1 T 3 K m I b 0 a 2 3 4 W 9 F l 6 l + + 7 S G 5 E 5 h B i B A G 3 c B x n z p T 9 D 6 6 + U E s B A i 0 A F A A C A A g A 5 G F h V h f u C W m k A A A A 9 w A A A B I A A A A A A A A A A A A A A A A A A A A A A E N v b m Z p Z y 9 Q Y W N r Y W d l L n h t b F B L A Q I t A B Q A A g A I A O R h Y V Y P y u m r p A A A A O k A A A A T A A A A A A A A A A A A A A A A A P A A A A B b Q 2 9 u d G V u d F 9 U e X B l c 1 0 u e G 1 s U E s B A i 0 A F A A C A A g A 5 G F h V p y Q E u S g A A A A 2 Q A A A B M A A A A A A A A A A A A A A A A A 4 Q E A A E Z v c m 1 1 b G F z L 1 N l Y 3 R p b 2 4 x L m 1 Q S w U G A A A A A A M A A w D C A A A A z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A c A A A A A A A C m B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Z W d h Y 2 n D s 2 4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y 0 w M V Q x M z o 0 N j o x M y 4 5 N D Q 4 O D U 5 W i I g L z 4 8 R W 5 0 c n k g V H l w Z T 0 i R m l s b E N v b H V t b l R 5 c G V z I i B W Y W x 1 Z T 0 i c 0 J n P T 0 i I C 8 + P E V u d H J 5 I F R 5 c G U 9 I k Z p b G x D b 2 x 1 b W 5 O Y W 1 l c y I g V m F s d W U 9 I n N b J n F 1 b 3 Q 7 Q 2 9 s d W 1 u Y T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E v Q X V 0 b 1 J l b W 9 2 Z W R D b 2 x 1 b W 5 z M S 5 7 Q 2 9 s d W 1 u Y T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b G E x L 0 F 1 d G 9 S Z W 1 v d m V k Q 2 9 s d W 1 u c z E u e 0 N v b H V t b m E x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E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x L 1 R p c G 8 l M j B j Y W 1 i a W F k b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V 9 7 J v I z A B S a H j C j 6 r L k Y F A A A A A A I A A A A A A A N m A A D A A A A A E A A A A H C p Y S E 0 3 r G y o L 2 t + 8 u H / C g A A A A A B I A A A K A A A A A Q A A A A w P s i n c E m M b y x I z n 6 u J w 2 5 1 A A A A C x o + n Z E M / C e I M z 4 D U c Z 3 4 K U P h h V X D n v N + d S o E g l W M 5 i L c O u A 4 L N l k d o 8 q R U k N W 6 H o S q v B I C Q v A S t h E Q s w w f V d B F u f Y D g K m K 2 3 9 O 1 Z 7 u A 8 9 v x Q A A A A y e / h J 5 N g Z r W 1 3 z R V k o U 5 p U y J s n Q =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5D4127A94B11243B27FCA0125CD2BD4" ma:contentTypeVersion="15" ma:contentTypeDescription="Crear nuevo documento." ma:contentTypeScope="" ma:versionID="e4ed76528404b233f5c8d5846af15488">
  <xsd:schema xmlns:xsd="http://www.w3.org/2001/XMLSchema" xmlns:xs="http://www.w3.org/2001/XMLSchema" xmlns:p="http://schemas.microsoft.com/office/2006/metadata/properties" xmlns:ns3="266429bc-ec62-4a5c-8224-acbdd882d729" xmlns:ns4="6fcf85df-d2e0-4701-b714-0ee012b8a2d8" targetNamespace="http://schemas.microsoft.com/office/2006/metadata/properties" ma:root="true" ma:fieldsID="f30a344f9752414f6928094fc8dd2c4f" ns3:_="" ns4:_="">
    <xsd:import namespace="266429bc-ec62-4a5c-8224-acbdd882d729"/>
    <xsd:import namespace="6fcf85df-d2e0-4701-b714-0ee012b8a2d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  <xsd:element ref="ns3:MediaServiceSystemTag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6429bc-ec62-4a5c-8224-acbdd882d7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cf85df-d2e0-4701-b714-0ee012b8a2d8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66429bc-ec62-4a5c-8224-acbdd882d729" xsi:nil="true"/>
  </documentManagement>
</p:properties>
</file>

<file path=customXml/itemProps1.xml><?xml version="1.0" encoding="utf-8"?>
<ds:datastoreItem xmlns:ds="http://schemas.openxmlformats.org/officeDocument/2006/customXml" ds:itemID="{216FD669-5F24-418F-B9C0-2A13735EC10E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E068538C-28C6-4641-B7E3-A7B80F6E43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6429bc-ec62-4a5c-8224-acbdd882d729"/>
    <ds:schemaRef ds:uri="6fcf85df-d2e0-4701-b714-0ee012b8a2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317B3B2-EC70-40CC-9F39-7035DA34050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5C2B245-C87F-4ADE-99E5-15C42C95D276}">
  <ds:schemaRefs>
    <ds:schemaRef ds:uri="http://purl.org/dc/elements/1.1/"/>
    <ds:schemaRef ds:uri="http://purl.org/dc/terms/"/>
    <ds:schemaRef ds:uri="6fcf85df-d2e0-4701-b714-0ee012b8a2d8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266429bc-ec62-4a5c-8224-acbdd882d729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INFORME I BIMESTRE 2025</vt:lpstr>
      <vt:lpstr>'INFORME I BIMESTRE 2025'!Área_de_impresión</vt:lpstr>
    </vt:vector>
  </TitlesOfParts>
  <Company>TSE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mvillalobosg</dc:creator>
  <cp:lastModifiedBy>Carlos Alberto Umaña Morales</cp:lastModifiedBy>
  <cp:lastPrinted>2023-06-15T15:41:01Z</cp:lastPrinted>
  <dcterms:created xsi:type="dcterms:W3CDTF">2015-01-27T16:27:41Z</dcterms:created>
  <dcterms:modified xsi:type="dcterms:W3CDTF">2025-03-04T00:38:16Z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0x010100E5D4127A94B11243B27FCA0125CD2BD4</vt:lpwstr>
  </property>
</Properties>
</file>